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es" state="visible" r:id="rId4"/>
    <sheet sheetId="2" name="C01 Resolucion" state="visible" r:id="rId5"/>
    <sheet sheetId="3" name="C02 Numeracion" state="visible" r:id="rId6"/>
    <sheet sheetId="4" name="C03 Notas credito" state="visible" r:id="rId7"/>
    <sheet sheetId="5" name="C04 Tarifa IVA" state="visible" r:id="rId8"/>
    <sheet sheetId="6" name="C05 Exportaciones" state="visible" r:id="rId9"/>
    <sheet sheetId="7" name="C07 Forma de pago" state="visible" r:id="rId10"/>
    <sheet sheetId="8" name="C08 Doble factura" state="visible" r:id="rId11"/>
    <sheet sheetId="9" name="C10 Acuses" state="visible" r:id="rId12"/>
    <sheet sheetId="10" name="C12 INC compras" state="visible" r:id="rId13"/>
    <sheet sheetId="11" name="C15 Efectivo" state="visible" r:id="rId14"/>
    <sheet sheetId="12" name="C28 Cruce ventas" state="visible" r:id="rId15"/>
    <sheet sheetId="13" name="C29 Cruce compras" state="visible" r:id="rId16"/>
  </sheets>
  <calcPr calcId="171027"/>
</workbook>
</file>

<file path=xl/sharedStrings.xml><?xml version="1.0" encoding="utf-8"?>
<sst xmlns="http://schemas.openxmlformats.org/spreadsheetml/2006/main" count="670" uniqueCount="308">
  <si>
    <t>COTEJO 360 · RIESGO FISCAL · CONTROLES</t>
  </si>
  <si>
    <t>Consulta: Ambos · julio</t>
  </si>
  <si>
    <t>Período auditado: 2026-07-01 a 2026-07-31 · generado el 7/10/2026, 9:07:25 a. m.</t>
  </si>
  <si>
    <t>Proveedores ficticios: listado de la DIAN con corte 2026-08-13</t>
  </si>
  <si>
    <t>Cotejo 360 no reporta la contabilidad: reporta lo que pasó por la facturación electrónica. Las observaciones salen exclusivamente de esos datos; ninguna es asesoría tributaria ni sustituye la revisión de los XML originales, los contratos y la contabilidad.</t>
  </si>
  <si>
    <t>Dictamen</t>
  </si>
  <si>
    <t/>
  </si>
  <si>
    <t>Documentos emitidos probados</t>
  </si>
  <si>
    <t>Documentos recibidos probados</t>
  </si>
  <si>
    <t>Con detalle de ítems (XML)</t>
  </si>
  <si>
    <t>Hallazgos</t>
  </si>
  <si>
    <t>17 hallazgo(s) sobre 16 documento(s) o hecho(s) distinto(s)</t>
  </si>
  <si>
    <t>Impuesto en riesgo</t>
  </si>
  <si>
    <t>Deducción en riesgo</t>
  </si>
  <si>
    <t>Valor documental</t>
  </si>
  <si>
    <t>Las tres exposiciones NO se suman entre sí: son platas de naturaleza distinta. Un mismo peso marcado por varios controles se cuenta una sola vez en estos totales.</t>
  </si>
  <si>
    <t>Controles no evaluados</t>
  </si>
  <si>
    <t>3: una prueba que no corrió no es una prueba pasada. Ver la columna Estado.</t>
  </si>
  <si>
    <t>Todos los controles, incluidos los que dieron cero</t>
  </si>
  <si>
    <t>#</t>
  </si>
  <si>
    <t>Módulo</t>
  </si>
  <si>
    <t>Control</t>
  </si>
  <si>
    <t>Norma</t>
  </si>
  <si>
    <t>Bandeja</t>
  </si>
  <si>
    <t>Universo</t>
  </si>
  <si>
    <t>Crítico</t>
  </si>
  <si>
    <t>Alto</t>
  </si>
  <si>
    <t>Medio</t>
  </si>
  <si>
    <t>Informativo</t>
  </si>
  <si>
    <t>Estado</t>
  </si>
  <si>
    <t>Motivo o nota</t>
  </si>
  <si>
    <t>Cómo se califica</t>
  </si>
  <si>
    <t>C01</t>
  </si>
  <si>
    <t>Integridad</t>
  </si>
  <si>
    <t>Vigencia y rango de la resolucion de numeracion</t>
  </si>
  <si>
    <t>Arts. 652-1 y 657 ET</t>
  </si>
  <si>
    <t>Emitidos</t>
  </si>
  <si>
    <t>Corrió</t>
  </si>
  <si>
    <t>Crítico si hay documentos emitidos después del vencimiento o fuera del rango. Resolución ya reemplazada sin documentos después: sin hallazgo. «Vence pronto»: alto.</t>
  </si>
  <si>
    <t>C02</t>
  </si>
  <si>
    <t>Continuidad de la numeracion propia</t>
  </si>
  <si>
    <t>Arts. 617 y 771-2 ET</t>
  </si>
  <si>
    <t>Alto por cada folio faltante: indicio de ingreso omitido. Revisar si el folio fue rechazado por la DIAN.</t>
  </si>
  <si>
    <t>C03</t>
  </si>
  <si>
    <t>Notas credito y debito: concepto, referencia y monto</t>
  </si>
  <si>
    <t>Res. DIAN 000165 de 2023, anexo técnico</t>
  </si>
  <si>
    <t>Alto si la nota no trae código de corrección (leído del XML). Crítico si supera la factura que corrige. Medio si anula el 100 % sin reemisión (al mismo cliente, o por el mismo valor a otro NIT). La factura de otro período es nota de cobertura, no hallazgo.</t>
  </si>
  <si>
    <t>C04</t>
  </si>
  <si>
    <t>IVA</t>
  </si>
  <si>
    <t>Mismo item con distinta tarifa o naturaleza de IVA</t>
  </si>
  <si>
    <t>Arts. 468, 476, 481 y 648 ET</t>
  </si>
  <si>
    <t>Crítico: el mismo ítem con distinta tarifa o naturaleza pone impuesto en riesgo. Excluye las ventas al exterior, que cubre el control de exportaciones.</t>
  </si>
  <si>
    <t>C05</t>
  </si>
  <si>
    <t>Ventas al exterior facturadas como excluidas</t>
  </si>
  <si>
    <t>Art. 481 lit. c · Art. 420 par. 3 · Art. 648 ET</t>
  </si>
  <si>
    <t>Crítico: una venta al exterior como excluida no es exenta con derecho a devolución, ni gravada; el IVA queda en riesgo.</t>
  </si>
  <si>
    <t>C06</t>
  </si>
  <si>
    <t>Recalculo del IVA facturado, linea por linea</t>
  </si>
  <si>
    <t>Arts. 447 y 468 ET</t>
  </si>
  <si>
    <t>Alto si el IVA de la línea no es base gravable × tarifa (con la base del XML, para no marcar el AIU).</t>
  </si>
  <si>
    <t>C07</t>
  </si>
  <si>
    <t>Soporte</t>
  </si>
  <si>
    <t>Coherencia entre forma de pago, medio y vencimiento</t>
  </si>
  <si>
    <t>Decreto 1154 de 2020 · Res. 000085 de 2022</t>
  </si>
  <si>
    <t>Medio: una venta a crédito sin vencimiento, o de contado con plazo, debilita el título valor.</t>
  </si>
  <si>
    <t>C08</t>
  </si>
  <si>
    <t>Posible doble facturacion</t>
  </si>
  <si>
    <t>Control interno</t>
  </si>
  <si>
    <t>Alto solo si coinciden cliente, valor, día e ítems. Con ítems distintos no es duplicado.</t>
  </si>
  <si>
    <t>C09</t>
  </si>
  <si>
    <t>Documentos en ambiente de pruebas</t>
  </si>
  <si>
    <t>Res. DIAN 000165 de 2023</t>
  </si>
  <si>
    <t>Período</t>
  </si>
  <si>
    <t>Crítico: un documento de habilitación no tiene validez fiscal.</t>
  </si>
  <si>
    <t>C10</t>
  </si>
  <si>
    <t>Deducibilidad</t>
  </si>
  <si>
    <t>Compras a credito sin acuse dentro del plazo</t>
  </si>
  <si>
    <t>Art. 616-1 ET · Res. 000085 de 2022</t>
  </si>
  <si>
    <t>Recibidos</t>
  </si>
  <si>
    <t>Crítico si el plazo del acuse ya venció; alto si todavía corre.</t>
  </si>
  <si>
    <t>C11</t>
  </si>
  <si>
    <t>Compras a proveedores declarados ficticios</t>
  </si>
  <si>
    <t>Arts. 88 y 671 ET</t>
  </si>
  <si>
    <t>Crítico: la compra a un proveedor ficticio no es costo ni da IVA descontable. Se revisa contra el listado de la DIAN con su fecha de corte.</t>
  </si>
  <si>
    <t>C12</t>
  </si>
  <si>
    <t>INC en compras: ni descontable ni deducible sin soporte</t>
  </si>
  <si>
    <t>Arts. 512-1 y 107 ET</t>
  </si>
  <si>
    <t>Informativo: un solo dato por período con el total; el INC pagado es mayor valor del costo.</t>
  </si>
  <si>
    <t>C13</t>
  </si>
  <si>
    <t>Recalculo del IVA descontable, linea por linea</t>
  </si>
  <si>
    <t>Arts. 771-2 y 107 ET</t>
  </si>
  <si>
    <t>Alto si el IVA de la línea no es base gravable × tarifa: el exceso no es descontable.</t>
  </si>
  <si>
    <t>C14</t>
  </si>
  <si>
    <t>Posible doble registro del gasto</t>
  </si>
  <si>
    <t>Alto: la misma compra dos veces es un gasto que se deduce dos veces.</t>
  </si>
  <si>
    <t>C15</t>
  </si>
  <si>
    <t>Compras pagadas en efectivo sobre 100 UVT</t>
  </si>
  <si>
    <t>Art. 771-5 ET</t>
  </si>
  <si>
    <t>Alto por cada pago individual en efectivo sobre 100 UVT, con la deducción en riesgo. El total pagado en efectivo sale además como informativo.</t>
  </si>
  <si>
    <t>C16</t>
  </si>
  <si>
    <t>Cobertura de compras frente a ventas</t>
  </si>
  <si>
    <t>Control analítico</t>
  </si>
  <si>
    <t>Informativo: la nómina, el costo principal de una empresa de servicios, no pasa por la facturación.</t>
  </si>
  <si>
    <t>C17</t>
  </si>
  <si>
    <t>Retenciones</t>
  </si>
  <si>
    <t>Compras sobre la base minima de retencion en la fuente</t>
  </si>
  <si>
    <t>Arts. 368 y 401 ET · Dcto. 0572 de 2025</t>
  </si>
  <si>
    <t>5 compra(s) de meses con cruce contra los libros se revisaron en «Compras: la DIAN contra los libros»: allí se sabe si la retención se practicó.</t>
  </si>
  <si>
    <t>Informativo: la retención la informa el proveedor en un campo opcional; se contrasta con la contabilidad. En los meses con cruce contra los libros no se repite: lo dice «Compras: la DIAN contra los libros». El documento soporte tiene su propio control.</t>
  </si>
  <si>
    <t>C18</t>
  </si>
  <si>
    <t>Proveedor no responsable de IVA que cobra IVA</t>
  </si>
  <si>
    <t>Arts. 437 y 488 ET</t>
  </si>
  <si>
    <t>Alto: el IVA que cobra quien no es responsable (tributo ZZ o 04 en su XML) no es descontable.</t>
  </si>
  <si>
    <t>C19</t>
  </si>
  <si>
    <t>DV del proveedor que no coincide con su NIT</t>
  </si>
  <si>
    <t>Art. 771-2 ET</t>
  </si>
  <si>
    <t>Alto: la factura identifica mal al proveedor, requisito del art. 617.</t>
  </si>
  <si>
    <t>C20</t>
  </si>
  <si>
    <t>Documento soporte sin retencion en la fuente</t>
  </si>
  <si>
    <t>Arts. 368, 401, 406 y 408 ET</t>
  </si>
  <si>
    <t>No aplica</t>
  </si>
  <si>
    <t>No hay documentos soporte en el rango.</t>
  </si>
  <si>
    <t>Alto: el documento soporte lo genera usted; sobre la base mínima (o siempre, al exterior) sin retención, la ausencia es real.</t>
  </si>
  <si>
    <t>C21</t>
  </si>
  <si>
    <t>Cuadre 300 renglon 78 frente a 350 renglon 132</t>
  </si>
  <si>
    <t>Art. 437-2 num. 3 ET</t>
  </si>
  <si>
    <t>No hay documentos soporte a no residentes en el rango.</t>
  </si>
  <si>
    <t>Alto si la ReteIVA informada en el documento soporte a un no residente no es el 19 % de la base.</t>
  </si>
  <si>
    <t>C22</t>
  </si>
  <si>
    <t>Factura emitida con reclamo del cliente</t>
  </si>
  <si>
    <t>Art. 773 C. Co. · Dcto. 1154 de 2020</t>
  </si>
  <si>
    <t>NO EVALUADA</t>
  </si>
  <si>
    <t>Los eventos RADIAN no se consultaron: marque la casilla de eventos al procesar.</t>
  </si>
  <si>
    <t>Alto: el cliente rechazó la factura (evento 031) y el ingreso está en disputa.</t>
  </si>
  <si>
    <t>C23</t>
  </si>
  <si>
    <t>Venta a credito sin aceptacion</t>
  </si>
  <si>
    <t>Arts. 772 a 774 C. Co.</t>
  </si>
  <si>
    <t>Medio: sin aceptación expresa (033) ni tácita (034), la factura no es título valor exigible.</t>
  </si>
  <si>
    <t>C24</t>
  </si>
  <si>
    <t>Proveedor recien nacido</t>
  </si>
  <si>
    <t>Art. 671 ET (indicio)</t>
  </si>
  <si>
    <t>Medio: compra de más de 100 UVT a un proveedor con resolución de menos de 30 días o en sus primeros 10 folios.</t>
  </si>
  <si>
    <t>C25</t>
  </si>
  <si>
    <t>Compras a responsables sin ReteIVA informada</t>
  </si>
  <si>
    <t>Art. 437-2 ET</t>
  </si>
  <si>
    <t>Solo aplica si usted es gran contribuyente o agente de retencion de IVA: marquelo en Riesgo fiscal.</t>
  </si>
  <si>
    <t>Informativo, y solo si usted marcó que es gran contribuyente o agente de retención de IVA.</t>
  </si>
  <si>
    <t>C26</t>
  </si>
  <si>
    <t>Mismo nombre con NIT distinto</t>
  </si>
  <si>
    <t>Art. 617 ET</t>
  </si>
  <si>
    <t>Alto: posible NIT mal digitado; en una venta, se facturó a un NIT equivocado.</t>
  </si>
  <si>
    <t>C27</t>
  </si>
  <si>
    <t>Cumplimiento LA/FT</t>
  </si>
  <si>
    <t>Listas restrictivas ONU y OFAC</t>
  </si>
  <si>
    <t>SAGRILAFT · Consejo de Seguridad de la ONU · OFAC</t>
  </si>
  <si>
    <t>Las listas ONU y OFAC no se han descargado: actívelas en Riesgo fiscal.</t>
  </si>
  <si>
    <t>Crítico si coincide el documento; alto si la coincidencia es posible por nombre (umbral 85 %). Un homónimo con documento colombiano distinto se descarta y queda registrado. Sin listas descargadas: no evaluado, nunca «sin coincidencias».</t>
  </si>
  <si>
    <t>C28</t>
  </si>
  <si>
    <t>Cruce con la contabilidad</t>
  </si>
  <si>
    <t>Ventas: la DIAN contra los libros</t>
  </si>
  <si>
    <t>Arts. 420, 615, 616-1, 647 y 652-1 ET</t>
  </si>
  <si>
    <t>Último cruce de 2026-07: 2 partida(s) por corregir.</t>
  </si>
  <si>
    <t>Crítico: venta con IVA que la DIAN conoce y los libros no. Alto: ingreso en los libros sin factura electrónica, o IVA registrado distinto al de la factura. Medio: otro cliente. Lee el último cruce de cada mes y solo lo que quedó «por corregir»: lo que se corrigió en los libros y se volvió a cruzar no sale. Sin cruce del período: no aplica.</t>
  </si>
  <si>
    <t>C29</t>
  </si>
  <si>
    <t>Compras: la DIAN contra los libros</t>
  </si>
  <si>
    <t>Arts. 177, 368, 488, 616-1 y 771-2 ET</t>
  </si>
  <si>
    <t>Último cruce de 2026-07: 5 partida(s) por corregir.</t>
  </si>
  <si>
    <t>Alto: compra nacional en los libros sin factura electrónica que la soporte (costo e IVA descontable en riesgo), o IVA distinto al de la factura. Medio: compra sobre la base mínima sin retención en los libros, u otro proveedor. Informativo: compra que la DIAN conoce y los libros no. Lo ya explicado (proveedor del exterior, corte, causada en nota contable) no sale.</t>
  </si>
  <si>
    <t>Total de la tabla</t>
  </si>
  <si>
    <t>La suma de la tabla puede superar el impuesto en riesgo del dictamen: varios controles pueden marcar la misma línea, y el dictamen la cuenta una sola vez.</t>
  </si>
  <si>
    <t>Hay impuesto a cargo directamente en riesgo, o el documento no tiene validez fiscal (facturado fuera de autorización, ambiente de pruebas, proveedor ficticio, coincidencia confirmada en listas restrictivas). Si la DIAN revisa, cuesta plata cierta.</t>
  </si>
  <si>
    <t>Se pierde un derecho (deducción o IVA descontable), hay un incumplimiento formal sancionable, o un indicio fuerte de ingreso omitido (folio faltante, doble facturación).</t>
  </si>
  <si>
    <t>Un defecto de soporte que debilita la posición pero no la invalida por sí solo.</t>
  </si>
  <si>
    <t>Un dato para contrastar con la contabilidad; desde la factura no hay riesgo cuantificable.</t>
  </si>
  <si>
    <t>Y cada control tiene su regla propia, en la última columna de la tabla, sobre todo cuando la calificación cambia según el caso.</t>
  </si>
  <si>
    <t>C01 · Vigencia y rango de la resolucion de numeracion</t>
  </si>
  <si>
    <t>Norma: Arts. 652-1 y 657 ET · Cómo se califica: Crítico si hay documentos emitidos después del vencimiento o fuera del rango. Resolución ya reemplazada sin documentos después: sin hallazgo. «Vence pronto»: alto.</t>
  </si>
  <si>
    <t>← Volver a Controles</t>
  </si>
  <si>
    <t>Totales</t>
  </si>
  <si>
    <t>Documento</t>
  </si>
  <si>
    <t>Fecha</t>
  </si>
  <si>
    <t>Tercero o ítem</t>
  </si>
  <si>
    <t>Qué se probó</t>
  </si>
  <si>
    <t>Qué se encontró</t>
  </si>
  <si>
    <t>Calificación</t>
  </si>
  <si>
    <t>Qué hacer</t>
  </si>
  <si>
    <t>También lo marca</t>
  </si>
  <si>
    <t>Ver en la DIAN</t>
  </si>
  <si>
    <t>Resolucion 18764000123456</t>
  </si>
  <si>
    <t>2026-08-15</t>
  </si>
  <si>
    <t>Prefijo FE</t>
  </si>
  <si>
    <t>Cuantos dias le quedan de vigencia a la resolucion.</t>
  </si>
  <si>
    <t>Vence el 2026-08-15: quedan 10 dias.</t>
  </si>
  <si>
    <t>Art. 652-1 y 657 ET</t>
  </si>
  <si>
    <t>Pedir la resolucion nueva ahora; el tramite no es inmediato.</t>
  </si>
  <si>
    <t>C02 · Continuidad de la numeracion propia</t>
  </si>
  <si>
    <t>Norma: Arts. 617 y 771-2 ET · Cómo se califica: Alto por cada folio faltante: indicio de ingreso omitido. Revisar si el folio fue rechazado por la DIAN.</t>
  </si>
  <si>
    <t>2026-07-31</t>
  </si>
  <si>
    <t>Que los folios 1201 a 1215 vayan consecutivos dentro de un periodo completo.</t>
  </si>
  <si>
    <t>Faltan 1 folio(s): 1209.</t>
  </si>
  <si>
    <t>Art. 617 y 771-2 ET</t>
  </si>
  <si>
    <t>Comprobar si corresponden a documentos anulados, a otro tipo de documento o a emisiones que no se transmitieron. Un hueco sin explicacion se lee como ingreso omitido.</t>
  </si>
  <si>
    <t>C03 · Notas credito y debito: concepto, referencia y monto</t>
  </si>
  <si>
    <t>Norma: Res. DIAN 000165 de 2023, anexo técnico · Cómo se califica: Alto si la nota no trae código de corrección (leído del XML). Crítico si supera la factura que corrige. Medio si anula el 100 % sin reemisión (al mismo cliente, o por el mismo valor a otro NIT). La factura de otro período es nota de cobertura, no hallazgo.</t>
  </si>
  <si>
    <t>NC0042</t>
  </si>
  <si>
    <t>TRANSPORTES DEL NORTE S.A.S.</t>
  </si>
  <si>
    <t>Que la nota declare el codigo y el concepto de correccion.</t>
  </si>
  <si>
    <t>Codigo y concepto de correccion vacios.</t>
  </si>
  <si>
    <t>Res. DIAN 000165 de 2023 — anexo tecnico</t>
  </si>
  <si>
    <t>Corregir en el facturador. Sin concepto, la reversion del ingreso no queda explicada.</t>
  </si>
  <si>
    <t>Abrir en la DIAN</t>
  </si>
  <si>
    <t>C04 · Mismo item con distinta tarifa o naturaleza de IVA</t>
  </si>
  <si>
    <t>Norma: Arts. 468, 476, 481 y 648 ET · Cómo se califica: Crítico: el mismo ítem con distinta tarifa o naturaleza pone impuesto en riesgo. Excluye las ventas al exterior, que cubre el control de exportaciones.</t>
  </si>
  <si>
    <t>FE1211</t>
  </si>
  <si>
    <t>Licencia de software de gestión</t>
  </si>
  <si>
    <t>Que "Licencia de software de gestión" lleve siempre la misma tarifa y la misma naturaleza en todos los documentos del rango.</t>
  </si>
  <si>
    <t>Gravado 19 % en 1 doc. (base $ 3.400.000) · Excluido 0 % en 1 doc. (base $ 2.800.000)</t>
  </si>
  <si>
    <t>Art. 476, 481 y 648 ET</t>
  </si>
  <si>
    <t>Fijar una sola posicion tecnica y dejarla documentada en el expediente. La cifra de exposicion asume que el tratamiento correcto es el de mayor tarifa.</t>
  </si>
  <si>
    <t>C05 · Ventas al exterior facturadas como excluidas</t>
  </si>
  <si>
    <t>Norma: Art. 481 lit. c · Art. 420 par. 3 · Art. 648 ET · Cómo se califica: Crítico: una venta al exterior como excluida no es exenta con derecho a devolución, ni gravada; el IVA queda en riesgo.</t>
  </si>
  <si>
    <t>FE1212</t>
  </si>
  <si>
    <t>2026-07-30</t>
  </si>
  <si>
    <t>ANDES CONSULTING GROUP S.A. (EC)</t>
  </si>
  <si>
    <t>Que una venta a un cliente del exterior no se facture como excluida: una exportacion de servicios es exenta, y si no se acredita el uso exclusivo en el exterior, es gravada.</t>
  </si>
  <si>
    <t>Venta a EC por $ 9.600.000 facturada como Excluido, 0 % (NIT de otro pais).</t>
  </si>
  <si>
    <t>Definir y documentar la calificacion. Si es exportacion de servicios, va como exenta y exige acreditar que el servicio se usa exclusivamente en el exterior; excluida no da derecho a impuestos descontables. La cifra asume el peor caso: que termine gravada.</t>
  </si>
  <si>
    <t>C07 · Coherencia entre forma de pago, medio y vencimiento</t>
  </si>
  <si>
    <t>Norma: Decreto 1154 de 2020 · Res. 000085 de 2022 · Cómo se califica: Medio: una venta a crédito sin vencimiento, o de contado con plazo, debilita el título valor.</t>
  </si>
  <si>
    <t>FE1213</t>
  </si>
  <si>
    <t>Que una venta a credito declare medio de pago y fecha de vencimiento coherentes.</t>
  </si>
  <si>
    <t>Venta a credito forma de pago credito con medio de pago "Efectivo" y sin fecha de vencimiento.</t>
  </si>
  <si>
    <t>Sin fecha de vencimiento no corre el plazo de aceptacion tacita ni opera limpiamente la circulacion en RADIAN. Corregir en el facturador.</t>
  </si>
  <si>
    <t>C08 · Posible doble facturacion</t>
  </si>
  <si>
    <t>Norma: Control interno · Cómo se califica: Alto solo si coinciden cliente, valor, día e ítems. Con ítems distintos no es duplicado.</t>
  </si>
  <si>
    <t>FE1214, FE1215</t>
  </si>
  <si>
    <t>CONFECCIONES MARIBEL S.A.S.</t>
  </si>
  <si>
    <t>Que no existan dos documentos con el mismo tercero, el mismo valor, el mismo dia y los mismos items.</t>
  </si>
  <si>
    <t>2 documentos por $ 1.130.500 el 2026-07-31, con los mismos items.</t>
  </si>
  <si>
    <t>Confirmar si son dos operaciones reales. Si no lo son, hay ingreso e IVA declarados de mas.</t>
  </si>
  <si>
    <t>C10 · Compras a credito sin acuse dentro del plazo</t>
  </si>
  <si>
    <t>Norma: Art. 616-1 ET · Res. 000085 de 2022 · Cómo se califica: Crítico si el plazo del acuse ya venció; alto si todavía corre.</t>
  </si>
  <si>
    <t>FC44210</t>
  </si>
  <si>
    <t>2026-07-06</t>
  </si>
  <si>
    <t>IMPORTACIONES PACIFICO LTDA</t>
  </si>
  <si>
    <t>Que la compra a credito tenga acuse de recibo (030) y recibo del bien (032).</t>
  </si>
  <si>
    <t>Compra a crédito sin acuse de recibo (030) ni recibo del bien o servicio (032). Pasaron 22 días hábiles desde el recibo.</t>
  </si>
  <si>
    <t>Registrar los eventos cuanto antes: el plazo ya paso y el costo, la deduccion y el IVA descontable estan expuestos.</t>
  </si>
  <si>
    <t>C29 Cruce compras</t>
  </si>
  <si>
    <t>C12 · INC en compras: ni descontable ni deducible sin soporte</t>
  </si>
  <si>
    <t>Norma: Arts. 512-1 y 107 ET · Cómo se califica: Informativo: un solo dato por período con el total; el INC pagado es mayor valor del costo.</t>
  </si>
  <si>
    <t>1 documento(s)</t>
  </si>
  <si>
    <t>ASADERO LA BRASA ROJA S.A.S.</t>
  </si>
  <si>
    <t>Que el impuesto al consumo de las compras no se lleve como IVA descontable.</t>
  </si>
  <si>
    <t>1 compras con INC por $ 18.080, sobre un total de $ 244.080. Es costo, no descontable.</t>
  </si>
  <si>
    <t>Art. 512-1 y 107 ET</t>
  </si>
  <si>
    <t>Confirmar en la contabilidad que el INC quedo como mayor valor del costo o gasto, nunca como IVA descontable. Y el consumo solo es deducible con relacion de causalidad demostrable: dejar en el expediente el proposito y los asistentes.</t>
  </si>
  <si>
    <t>C15 · Compras pagadas en efectivo sobre 100 UVT</t>
  </si>
  <si>
    <t>Norma: Art. 771-5 ET · Cómo se califica: Alto por cada pago individual en efectivo sobre 100 UVT, con la deducción en riesgo. El total pagado en efectivo sale además como informativo.</t>
  </si>
  <si>
    <t>1 compra(s)</t>
  </si>
  <si>
    <t>SUMINISTROS INDUSTRIALES DEL SUR S.A.S.</t>
  </si>
  <si>
    <t>Cuanto del gasto del periodo se pago en efectivo, segun el medio declarado.</t>
  </si>
  <si>
    <t>$ 2.558.500 en 1 compra(s) con medio de pago efectivo.</t>
  </si>
  <si>
    <t>Contrastar contra el total de pagos del año: el articulo 771-5 tambien limita el efectivo en conjunto. El XML declara el medio, no prueba el pago; eso exige el extracto.</t>
  </si>
  <si>
    <t>C28 · Ventas: la DIAN contra los libros</t>
  </si>
  <si>
    <t>Norma: Arts. 420, 615, 616-1, 647 y 652-1 ET · Cómo se califica: Crítico: venta con IVA que la DIAN conoce y los libros no. Alto: ingreso en los libros sin factura electrónica, o IVA registrado distinto al de la factura. Medio: otro cliente. Lee el último cruce de cada mes y solo lo que quedó «por corregir»: lo que se corrigió en los libros y se volvió a cruzar no sale. Sin cruce del período: no aplica.</t>
  </si>
  <si>
    <t>FE1207</t>
  </si>
  <si>
    <t>2026-07-21</t>
  </si>
  <si>
    <t>PAPELERIA CENTRAL S.A.S. (830707070)</t>
  </si>
  <si>
    <t>Que el valor y el IVA de cada venta en los libros sean los de su factura.</t>
  </si>
  <si>
    <t>El IVA de la factura ($399.000) quedó sumado a la base en los libros, no en la cuenta del IVA. En compras puede ser IVA no descontable llevado al costo; si era descontable, se perdió. (F300 renglón 59 (impuesto generado) y 28)</t>
  </si>
  <si>
    <t>Arts. 420 y 647 ET</t>
  </si>
  <si>
    <t>Ajustar el comprobante contable al valor de la factura.</t>
  </si>
  <si>
    <t>FV-1299</t>
  </si>
  <si>
    <t>COMERCIALIZADORA DEL CARIBE S.A.S. (900404040)</t>
  </si>
  <si>
    <t>Que todo ingreso de los libros tenga factura electrónica validada.</t>
  </si>
  <si>
    <t>No aparece en la DIAN. El tercero no tiene ningún documento de este tipo en la DIAN. (Ingreso sin factura electrónica validada (art. 615 ET) · F300 renglón 59 (impuesto generado) y 28)</t>
  </si>
  <si>
    <t>Arts. 615, 616-1 y 652-1 ET</t>
  </si>
  <si>
    <t>Verificar en el portal si el documento fue rechazado o no se transmitió, y expedirlo o reversarlo.</t>
  </si>
  <si>
    <t>C29 · Compras: la DIAN contra los libros</t>
  </si>
  <si>
    <t>Norma: Arts. 177, 368, 488, 616-1 y 771-2 ET · Cómo se califica: Alto: compra nacional en los libros sin factura electrónica que la soporte (costo e IVA descontable en riesgo), o IVA distinto al de la factura. Medio: compra sobre la base mínima sin retención en los libros, u otro proveedor. Informativo: compra que la DIAN conoce y los libros no. Lo ya explicado (proveedor del exterior, corte, causada en nota contable) no sale.</t>
  </si>
  <si>
    <t>FC-9001</t>
  </si>
  <si>
    <t>2026-07-22</t>
  </si>
  <si>
    <t>PAPELERÍA LA ESTRELLA S.A.S. (900505050)</t>
  </si>
  <si>
    <t>Que toda compra de los libros tenga una factura electrónica que la soporte.</t>
  </si>
  <si>
    <t>No aparece en la DIAN. El proveedor no tiene ninguna factura electrónica en el histórico: ¿no está obligado a facturar, factura fuera del sistema o es un prestador del exterior con NIT colombiano? (Costo e IVA sin factura electrónica que los soporte (art. 771-2 ET) · F300 renglones 71 a 75 (IVA descontable) y 50 a 53)</t>
  </si>
  <si>
    <t>Arts. 616-1, 771-2 y 488 ET</t>
  </si>
  <si>
    <t>Pedir la factura electrónica al proveedor o, si no está obligado a facturar, emitir el documento soporte. Sin soporte, el costo y el IVA descontable se pierden.</t>
  </si>
  <si>
    <t>ARR2026</t>
  </si>
  <si>
    <t>2026-07-20</t>
  </si>
  <si>
    <t>INMOBILIARIA SANTA BARBARA S.A.S. (900222333)</t>
  </si>
  <si>
    <t>Que las compras sobre la base mínima tengan la retención practicada en los libros.</t>
  </si>
  <si>
    <t>Compra de $4.500.000, sobre la base mínima de retención ($523.740), sin retención en los libros. Si el concepto la exigía, el costo no es deducible hasta practicarla. (Retención en la fuente (F350) y deducibilidad del costo)</t>
  </si>
  <si>
    <t>Arts. 177, 368 y 401 ET</t>
  </si>
  <si>
    <t>Revisar el concepto: si exigía retención, practicarla y declararla; sin ella el costo no es deducible.</t>
  </si>
  <si>
    <t>FV77120</t>
  </si>
  <si>
    <t>2026-07-09</t>
  </si>
  <si>
    <t>SUMINISTROS INDUSTRIALES DEL SUR S.A.S. (901010101)</t>
  </si>
  <si>
    <t>Compra de $2.150.000, sobre la base mínima de retención ($523.740), sin retención en los libros. Si el concepto la exigía, el costo no es deducible hasta practicarla. (Retención en la fuente (F350) y deducibilidad del costo)</t>
  </si>
  <si>
    <t>SERV1180</t>
  </si>
  <si>
    <t>SERVICIOS CONTABLES INTEGRALES S.A.S. (830444555)</t>
  </si>
  <si>
    <t>Compra de $1.900.000, sobre la base mínima de retención ($523.740), sin retención en los libros. Si el concepto la exigía, el costo no es deducible hasta practicarla. (Retención en la fuente (F350) y deducibilidad del costo)</t>
  </si>
  <si>
    <t>IMPORTACIONES PACIFICO LTDA (860111222)</t>
  </si>
  <si>
    <t>Que toda compra que la DIAN conoce esté en los libros.</t>
  </si>
  <si>
    <t>No aparece en los libros. (Costo e IVA descontable que no se tomaron · F300 renglones 71 a 75 (IVA descontable) y 50 a 53)</t>
  </si>
  <si>
    <t>Art. 496 ET (oportunidad del descontable)</t>
  </si>
  <si>
    <t>Registrar la compra: el IVA descontable solo se toma en el período de causación o en los tres siguientes.</t>
  </si>
  <si>
    <t>C10 Acuses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</si>
</sst>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FFFFFF"/>
      <sz val="14"/>
    </font>
    <font>
      <color rgb="FF5B6B80"/>
    </font>
    <font>
      <b/>
      <color rgb="FF8A6100"/>
    </font>
    <font>
      <b/>
      <color rgb="FF0A2540"/>
    </font>
    <font>
      <b/>
    </font>
    <font>
      <i/>
      <color rgb="FF5B6B80"/>
    </font>
    <font>
      <b/>
      <color rgb="FFB03A2E"/>
    </font>
    <font>
      <b/>
      <color rgb="FFFFFFFF"/>
    </font>
    <font>
      <u/>
      <color rgb="FF1F5AA8"/>
    </font>
    <font>
      <b/>
      <color rgb="FF1F5AA8"/>
    </font>
    <font>
      <b/>
      <color rgb="FF5B6B80"/>
    </font>
  </fonts>
  <fills count="9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FFF4E0"/>
      </patternFill>
    </fill>
    <fill>
      <patternFill patternType="solid">
        <fgColor rgb="FFF4F6F8"/>
      </patternFill>
    </fill>
    <fill>
      <patternFill patternType="solid">
        <fgColor rgb="FF1F5AA8"/>
      </patternFill>
    </fill>
    <fill>
      <patternFill patternType="solid">
        <fgColor rgb="FFFDECEA"/>
      </patternFill>
    </fill>
    <fill>
      <patternFill patternType="solid">
        <fgColor rgb="FFEAF2FB"/>
      </patternFill>
    </fill>
    <fill>
      <patternFill patternType="solid">
        <fgColor rgb="FF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center" wrapText="1"/>
    </xf>
    <xf numFmtId="0" fontId="4" fillId="4" borderId="0" xfId="0" applyFont="1" applyFill="1"/>
    <xf numFmtId="0" fontId="5" fillId="0" borderId="0" xfId="0" applyFont="1"/>
    <xf numFmtId="3" fontId="0" fillId="0" borderId="0" xfId="0" applyNumberForma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5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3" fontId="0" fillId="0" borderId="0" xfId="0" applyNumberFormat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3" fontId="5" fillId="0" borderId="0" xfId="0" applyNumberFormat="1" applyFont="1"/>
    <xf numFmtId="0" fontId="7" fillId="6" borderId="0" xfId="0" applyFont="1" applyFill="1"/>
    <xf numFmtId="0" fontId="3" fillId="3" borderId="0" xfId="0" applyFont="1" applyFill="1"/>
    <xf numFmtId="0" fontId="10" fillId="7" borderId="0" xfId="0" applyFont="1" applyFill="1"/>
    <xf numFmtId="0" fontId="11" fillId="8" borderId="0" xfId="0" applyFont="1" applyFill="1"/>
    <xf numFmtId="0" fontId="9" fillId="0" borderId="0" xfId="0" applyFont="1"/>
    <xf numFmtId="0" fontId="8" fillId="5" borderId="0" xfId="0" applyFont="1" applyFill="1"/>
    <xf numFmtId="0" fontId="3" fillId="3" borderId="0" xfId="0" applyFont="1" applyFill="1" applyAlignment="1">
      <alignment vertical="top" wrapText="1"/>
    </xf>
    <xf numFmtId="0" fontId="10" fillId="7" borderId="0" xfId="0" applyFont="1" applyFill="1" applyAlignment="1">
      <alignment vertical="top" wrapText="1"/>
    </xf>
    <xf numFmtId="0" fontId="11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C01 Resolucion&apos;!A1" TargetMode="External"/><Relationship Id="rId2" Type="http://schemas.openxmlformats.org/officeDocument/2006/relationships/hyperlink" Target="#&apos;C02 Numeracion&apos;!A1" TargetMode="External"/><Relationship Id="rId3" Type="http://schemas.openxmlformats.org/officeDocument/2006/relationships/hyperlink" Target="#&apos;C03 Notas credito&apos;!A1" TargetMode="External"/><Relationship Id="rId4" Type="http://schemas.openxmlformats.org/officeDocument/2006/relationships/hyperlink" Target="#&apos;C04 Tarifa IVA&apos;!A1" TargetMode="External"/><Relationship Id="rId5" Type="http://schemas.openxmlformats.org/officeDocument/2006/relationships/hyperlink" Target="#&apos;C05 Exportaciones&apos;!A1" TargetMode="External"/><Relationship Id="rId6" Type="http://schemas.openxmlformats.org/officeDocument/2006/relationships/hyperlink" Target="#&apos;C07 Forma de pago&apos;!A1" TargetMode="External"/><Relationship Id="rId7" Type="http://schemas.openxmlformats.org/officeDocument/2006/relationships/hyperlink" Target="#&apos;C08 Doble factura&apos;!A1" TargetMode="External"/><Relationship Id="rId8" Type="http://schemas.openxmlformats.org/officeDocument/2006/relationships/hyperlink" Target="#&apos;C10 Acuses&apos;!A1" TargetMode="External"/><Relationship Id="rId9" Type="http://schemas.openxmlformats.org/officeDocument/2006/relationships/hyperlink" Target="#&apos;C12 INC compras&apos;!A1" TargetMode="External"/><Relationship Id="rId10" Type="http://schemas.openxmlformats.org/officeDocument/2006/relationships/hyperlink" Target="#&apos;C15 Efectivo&apos;!A1" TargetMode="External"/><Relationship Id="rId11" Type="http://schemas.openxmlformats.org/officeDocument/2006/relationships/hyperlink" Target="#&apos;C28 Cruce ventas&apos;!A1" TargetMode="External"/><Relationship Id="rId12" Type="http://schemas.openxmlformats.org/officeDocument/2006/relationships/hyperlink" Target="#&apos;C29 Cruce compras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NC0042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FE1212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FE1213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FE1214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FC44210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FE1207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#&apos;Controles&apos;!A1" TargetMode="External"/><Relationship Id="rId2" Type="http://schemas.openxmlformats.org/officeDocument/2006/relationships/hyperlink" Target="https://catalogo-vpfe.dian.gov.co/document/searchqr?documentkey=demo-ARR2026" TargetMode="External"/><Relationship Id="rId3" Type="http://schemas.openxmlformats.org/officeDocument/2006/relationships/hyperlink" Target="https://catalogo-vpfe.dian.gov.co/document/searchqr?documentkey=demo-FV77120" TargetMode="External"/><Relationship Id="rId4" Type="http://schemas.openxmlformats.org/officeDocument/2006/relationships/hyperlink" Target="https://catalogo-vpfe.dian.gov.co/document/searchqr?documentkey=demo-SERV1180" TargetMode="External"/><Relationship Id="rId5" Type="http://schemas.openxmlformats.org/officeDocument/2006/relationships/hyperlink" Target="https://catalogo-vpfe.dian.gov.co/document/searchqr?documentkey=demo-FC44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FormatPr defaultRowHeight="15" outlineLevelRow="0" outlineLevelCol="0" x14ac:dyDescent="55"/>
  <cols>
    <col min="1" max="1" width="7" customWidth="1"/>
    <col min="2" max="2" width="15" customWidth="1"/>
    <col min="3" max="3" width="44" customWidth="1"/>
    <col min="4" max="4" width="26" customWidth="1"/>
    <col min="5" max="6" width="11" customWidth="1"/>
    <col min="7" max="7" width="10" customWidth="1"/>
    <col min="11" max="11" width="11" customWidth="1"/>
    <col min="12" max="13" width="16" customWidth="1"/>
    <col min="14" max="14" width="13" customWidth="1"/>
    <col min="15" max="15" width="50" customWidth="1"/>
    <col min="16" max="16" width="60" customWidth="1"/>
  </cols>
  <sheetData>
    <row r="1" ht="2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32" customHeight="1" spans="1:16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 spans="1:16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5" x14ac:dyDescent="0.25">
      <c r="A8" t="s">
        <v>6</v>
      </c>
      <c r="B8" s="5" t="s">
        <v>7</v>
      </c>
      <c r="C8">
        <v>15</v>
      </c>
      <c r="D8"/>
      <c r="E8"/>
    </row>
    <row r="9" spans="1:5" x14ac:dyDescent="0.25">
      <c r="A9" t="s">
        <v>6</v>
      </c>
      <c r="B9" s="5" t="s">
        <v>8</v>
      </c>
      <c r="C9">
        <v>5</v>
      </c>
      <c r="D9"/>
      <c r="E9"/>
    </row>
    <row r="10" spans="1:5" x14ac:dyDescent="0.25">
      <c r="A10" t="s">
        <v>6</v>
      </c>
      <c r="B10" s="5" t="s">
        <v>9</v>
      </c>
      <c r="C10">
        <v>20</v>
      </c>
      <c r="D10"/>
      <c r="E10"/>
    </row>
    <row r="11" spans="1:5" x14ac:dyDescent="0.25">
      <c r="A11" t="s">
        <v>6</v>
      </c>
      <c r="B11" s="5" t="s">
        <v>10</v>
      </c>
      <c r="C11" t="s">
        <v>11</v>
      </c>
      <c r="D11"/>
      <c r="E11"/>
    </row>
    <row r="12" spans="1:5" x14ac:dyDescent="0.25">
      <c r="A12" t="s">
        <v>6</v>
      </c>
      <c r="B12" s="5" t="s">
        <v>12</v>
      </c>
      <c r="C12" s="6">
        <v>2834800</v>
      </c>
      <c r="D12" s="6"/>
      <c r="E12" s="6"/>
    </row>
    <row r="13" spans="1:5" x14ac:dyDescent="0.25">
      <c r="A13" t="s">
        <v>6</v>
      </c>
      <c r="B13" s="5" t="s">
        <v>13</v>
      </c>
      <c r="C13" s="6">
        <v>18252000</v>
      </c>
      <c r="D13" s="6"/>
      <c r="E13" s="6"/>
    </row>
    <row r="14" spans="1:5" x14ac:dyDescent="0.25">
      <c r="A14" t="s">
        <v>6</v>
      </c>
      <c r="B14" s="5" t="s">
        <v>14</v>
      </c>
      <c r="C14" s="6">
        <v>42295380</v>
      </c>
      <c r="D14" s="6"/>
      <c r="E14" s="6"/>
    </row>
    <row r="15" spans="1:16" s="7" customFormat="1" x14ac:dyDescent="0.25">
      <c r="A15" s="7" t="s">
        <v>6</v>
      </c>
      <c r="B15" s="7" t="s">
        <v>15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s="8" customFormat="1" x14ac:dyDescent="0.25">
      <c r="A16" s="8" t="s">
        <v>6</v>
      </c>
      <c r="B16" s="8" t="s">
        <v>16</v>
      </c>
      <c r="C16" s="8" t="s">
        <v>17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8" spans="1:16" x14ac:dyDescent="0.25">
      <c r="A18" s="4" t="s">
        <v>18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9" t="s">
        <v>19</v>
      </c>
      <c r="B19" s="9" t="s">
        <v>20</v>
      </c>
      <c r="C19" s="9" t="s">
        <v>21</v>
      </c>
      <c r="D19" s="9" t="s">
        <v>22</v>
      </c>
      <c r="E19" s="9" t="s">
        <v>23</v>
      </c>
      <c r="F19" s="9" t="s">
        <v>24</v>
      </c>
      <c r="G19" s="9" t="s">
        <v>10</v>
      </c>
      <c r="H19" s="9" t="s">
        <v>25</v>
      </c>
      <c r="I19" s="9" t="s">
        <v>26</v>
      </c>
      <c r="J19" s="9" t="s">
        <v>27</v>
      </c>
      <c r="K19" s="9" t="s">
        <v>28</v>
      </c>
      <c r="L19" s="9" t="s">
        <v>12</v>
      </c>
      <c r="M19" s="9" t="s">
        <v>13</v>
      </c>
      <c r="N19" s="9" t="s">
        <v>29</v>
      </c>
      <c r="O19" s="9" t="s">
        <v>30</v>
      </c>
      <c r="P19" s="9" t="s">
        <v>31</v>
      </c>
    </row>
    <row r="20" spans="1:16" s="10" customFormat="1" x14ac:dyDescent="0.25">
      <c r="A20" s="10" t="s">
        <v>32</v>
      </c>
      <c r="B20" s="10" t="s">
        <v>33</v>
      </c>
      <c r="C20" s="11" t="s">
        <v>34</v>
      </c>
      <c r="D20" s="10" t="s">
        <v>35</v>
      </c>
      <c r="E20" s="10" t="s">
        <v>36</v>
      </c>
      <c r="F20" s="10">
        <v>14</v>
      </c>
      <c r="G20" s="10">
        <f>COUNTA('C01 Resolucion'!A6:A6)</f>
        <v>1</v>
      </c>
      <c r="H20" s="10">
        <f>COUNTIF('C01 Resolucion'!F6:F6,"Crítico")</f>
        <v>0</v>
      </c>
      <c r="I20" s="10">
        <f>COUNTIF('C01 Resolucion'!F6:F6,"Alto")</f>
        <v>1</v>
      </c>
      <c r="J20" s="10">
        <f>COUNTIF('C01 Resolucion'!F6:F6,"Medio")</f>
        <v>0</v>
      </c>
      <c r="K20" s="10">
        <f>COUNTIF('C01 Resolucion'!F6:F6,"Informativo")</f>
        <v>0</v>
      </c>
      <c r="L20" s="12">
        <f>SUM('C01 Resolucion'!G6:G6)</f>
        <v>0</v>
      </c>
      <c r="M20" s="12">
        <f>SUM('C01 Resolucion'!H6:H6)</f>
        <v>0</v>
      </c>
      <c r="N20" s="10" t="s">
        <v>37</v>
      </c>
      <c r="O20" s="10" t="s">
        <v>6</v>
      </c>
      <c r="P20" s="10" t="s">
        <v>38</v>
      </c>
    </row>
    <row r="21" spans="1:16" s="10" customFormat="1" x14ac:dyDescent="0.25">
      <c r="A21" s="10" t="s">
        <v>39</v>
      </c>
      <c r="B21" s="10" t="s">
        <v>33</v>
      </c>
      <c r="C21" s="11" t="s">
        <v>40</v>
      </c>
      <c r="D21" s="10" t="s">
        <v>41</v>
      </c>
      <c r="E21" s="10" t="s">
        <v>36</v>
      </c>
      <c r="F21" s="10">
        <v>14</v>
      </c>
      <c r="G21" s="10">
        <f>COUNTA('C02 Numeracion'!A6:A6)</f>
        <v>1</v>
      </c>
      <c r="H21" s="10">
        <f>COUNTIF('C02 Numeracion'!F6:F6,"Crítico")</f>
        <v>0</v>
      </c>
      <c r="I21" s="10">
        <f>COUNTIF('C02 Numeracion'!F6:F6,"Alto")</f>
        <v>1</v>
      </c>
      <c r="J21" s="10">
        <f>COUNTIF('C02 Numeracion'!F6:F6,"Medio")</f>
        <v>0</v>
      </c>
      <c r="K21" s="10">
        <f>COUNTIF('C02 Numeracion'!F6:F6,"Informativo")</f>
        <v>0</v>
      </c>
      <c r="L21" s="12">
        <f>SUM('C02 Numeracion'!G6:G6)</f>
        <v>0</v>
      </c>
      <c r="M21" s="12">
        <f>SUM('C02 Numeracion'!H6:H6)</f>
        <v>0</v>
      </c>
      <c r="N21" s="10" t="s">
        <v>37</v>
      </c>
      <c r="O21" s="10" t="s">
        <v>6</v>
      </c>
      <c r="P21" s="10" t="s">
        <v>42</v>
      </c>
    </row>
    <row r="22" spans="1:16" s="10" customFormat="1" x14ac:dyDescent="0.25">
      <c r="A22" s="10" t="s">
        <v>43</v>
      </c>
      <c r="B22" s="10" t="s">
        <v>33</v>
      </c>
      <c r="C22" s="11" t="s">
        <v>44</v>
      </c>
      <c r="D22" s="10" t="s">
        <v>45</v>
      </c>
      <c r="E22" s="10" t="s">
        <v>36</v>
      </c>
      <c r="F22" s="10">
        <v>1</v>
      </c>
      <c r="G22" s="10">
        <f>COUNTA('C03 Notas credito'!A6:A6)</f>
        <v>1</v>
      </c>
      <c r="H22" s="10">
        <f>COUNTIF('C03 Notas credito'!F6:F6,"Crítico")</f>
        <v>0</v>
      </c>
      <c r="I22" s="10">
        <f>COUNTIF('C03 Notas credito'!F6:F6,"Alto")</f>
        <v>1</v>
      </c>
      <c r="J22" s="10">
        <f>COUNTIF('C03 Notas credito'!F6:F6,"Medio")</f>
        <v>0</v>
      </c>
      <c r="K22" s="10">
        <f>COUNTIF('C03 Notas credito'!F6:F6,"Informativo")</f>
        <v>0</v>
      </c>
      <c r="L22" s="12">
        <f>SUM('C03 Notas credito'!G6:G6)</f>
        <v>0</v>
      </c>
      <c r="M22" s="12">
        <f>SUM('C03 Notas credito'!H6:H6)</f>
        <v>0</v>
      </c>
      <c r="N22" s="10" t="s">
        <v>37</v>
      </c>
      <c r="O22" s="10" t="s">
        <v>6</v>
      </c>
      <c r="P22" s="10" t="s">
        <v>46</v>
      </c>
    </row>
    <row r="23" spans="1:16" s="10" customFormat="1" x14ac:dyDescent="0.25">
      <c r="A23" s="10" t="s">
        <v>47</v>
      </c>
      <c r="B23" s="10" t="s">
        <v>48</v>
      </c>
      <c r="C23" s="11" t="s">
        <v>49</v>
      </c>
      <c r="D23" s="10" t="s">
        <v>50</v>
      </c>
      <c r="E23" s="10" t="s">
        <v>36</v>
      </c>
      <c r="F23" s="10">
        <v>14</v>
      </c>
      <c r="G23" s="10">
        <f>COUNTA('C04 Tarifa IVA'!A6:A6)</f>
        <v>1</v>
      </c>
      <c r="H23" s="13">
        <f>COUNTIF('C04 Tarifa IVA'!F6:F6,"Crítico")</f>
        <v>1</v>
      </c>
      <c r="I23" s="10">
        <f>COUNTIF('C04 Tarifa IVA'!F6:F6,"Alto")</f>
        <v>0</v>
      </c>
      <c r="J23" s="10">
        <f>COUNTIF('C04 Tarifa IVA'!F6:F6,"Medio")</f>
        <v>0</v>
      </c>
      <c r="K23" s="10">
        <f>COUNTIF('C04 Tarifa IVA'!F6:F6,"Informativo")</f>
        <v>0</v>
      </c>
      <c r="L23" s="12">
        <f>SUM('C04 Tarifa IVA'!G6:G6)</f>
        <v>532000</v>
      </c>
      <c r="M23" s="12">
        <f>SUM('C04 Tarifa IVA'!H6:H6)</f>
        <v>0</v>
      </c>
      <c r="N23" s="10" t="s">
        <v>37</v>
      </c>
      <c r="O23" s="10" t="s">
        <v>6</v>
      </c>
      <c r="P23" s="10" t="s">
        <v>51</v>
      </c>
    </row>
    <row r="24" spans="1:16" s="10" customFormat="1" x14ac:dyDescent="0.25">
      <c r="A24" s="10" t="s">
        <v>52</v>
      </c>
      <c r="B24" s="10" t="s">
        <v>48</v>
      </c>
      <c r="C24" s="11" t="s">
        <v>53</v>
      </c>
      <c r="D24" s="10" t="s">
        <v>54</v>
      </c>
      <c r="E24" s="10" t="s">
        <v>36</v>
      </c>
      <c r="F24" s="10">
        <v>15</v>
      </c>
      <c r="G24" s="10">
        <f>COUNTA('C05 Exportaciones'!A6:A6)</f>
        <v>1</v>
      </c>
      <c r="H24" s="13">
        <f>COUNTIF('C05 Exportaciones'!F6:F6,"Crítico")</f>
        <v>1</v>
      </c>
      <c r="I24" s="10">
        <f>COUNTIF('C05 Exportaciones'!F6:F6,"Alto")</f>
        <v>0</v>
      </c>
      <c r="J24" s="10">
        <f>COUNTIF('C05 Exportaciones'!F6:F6,"Medio")</f>
        <v>0</v>
      </c>
      <c r="K24" s="10">
        <f>COUNTIF('C05 Exportaciones'!F6:F6,"Informativo")</f>
        <v>0</v>
      </c>
      <c r="L24" s="12">
        <f>SUM('C05 Exportaciones'!G6:G6)</f>
        <v>1824000</v>
      </c>
      <c r="M24" s="12">
        <f>SUM('C05 Exportaciones'!H6:H6)</f>
        <v>0</v>
      </c>
      <c r="N24" s="10" t="s">
        <v>37</v>
      </c>
      <c r="O24" s="10" t="s">
        <v>6</v>
      </c>
      <c r="P24" s="10" t="s">
        <v>55</v>
      </c>
    </row>
    <row r="25" spans="1:16" s="10" customFormat="1" x14ac:dyDescent="0.25">
      <c r="A25" s="10" t="s">
        <v>56</v>
      </c>
      <c r="B25" s="10" t="s">
        <v>48</v>
      </c>
      <c r="C25" s="10" t="s">
        <v>57</v>
      </c>
      <c r="D25" s="10" t="s">
        <v>58</v>
      </c>
      <c r="E25" s="10" t="s">
        <v>36</v>
      </c>
      <c r="F25" s="10">
        <v>15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2">
        <v>0</v>
      </c>
      <c r="M25" s="12">
        <v>0</v>
      </c>
      <c r="N25" s="10" t="s">
        <v>37</v>
      </c>
      <c r="O25" s="10" t="s">
        <v>6</v>
      </c>
      <c r="P25" s="10" t="s">
        <v>59</v>
      </c>
    </row>
    <row r="26" spans="1:16" s="10" customFormat="1" x14ac:dyDescent="0.25">
      <c r="A26" s="10" t="s">
        <v>60</v>
      </c>
      <c r="B26" s="10" t="s">
        <v>61</v>
      </c>
      <c r="C26" s="11" t="s">
        <v>62</v>
      </c>
      <c r="D26" s="10" t="s">
        <v>63</v>
      </c>
      <c r="E26" s="10" t="s">
        <v>36</v>
      </c>
      <c r="F26" s="10">
        <v>15</v>
      </c>
      <c r="G26" s="10">
        <f>COUNTA('C07 Forma de pago'!A6:A6)</f>
        <v>1</v>
      </c>
      <c r="H26" s="10">
        <f>COUNTIF('C07 Forma de pago'!F6:F6,"Crítico")</f>
        <v>0</v>
      </c>
      <c r="I26" s="10">
        <f>COUNTIF('C07 Forma de pago'!F6:F6,"Alto")</f>
        <v>0</v>
      </c>
      <c r="J26" s="10">
        <f>COUNTIF('C07 Forma de pago'!F6:F6,"Medio")</f>
        <v>1</v>
      </c>
      <c r="K26" s="10">
        <f>COUNTIF('C07 Forma de pago'!F6:F6,"Informativo")</f>
        <v>0</v>
      </c>
      <c r="L26" s="12">
        <f>SUM('C07 Forma de pago'!G6:G6)</f>
        <v>0</v>
      </c>
      <c r="M26" s="12">
        <f>SUM('C07 Forma de pago'!H6:H6)</f>
        <v>0</v>
      </c>
      <c r="N26" s="10" t="s">
        <v>37</v>
      </c>
      <c r="O26" s="10" t="s">
        <v>6</v>
      </c>
      <c r="P26" s="10" t="s">
        <v>64</v>
      </c>
    </row>
    <row r="27" spans="1:16" s="10" customFormat="1" x14ac:dyDescent="0.25">
      <c r="A27" s="10" t="s">
        <v>65</v>
      </c>
      <c r="B27" s="10" t="s">
        <v>33</v>
      </c>
      <c r="C27" s="11" t="s">
        <v>66</v>
      </c>
      <c r="D27" s="10" t="s">
        <v>67</v>
      </c>
      <c r="E27" s="10" t="s">
        <v>36</v>
      </c>
      <c r="F27" s="10">
        <v>14</v>
      </c>
      <c r="G27" s="10">
        <f>COUNTA('C08 Doble factura'!A6:A6)</f>
        <v>1</v>
      </c>
      <c r="H27" s="10">
        <f>COUNTIF('C08 Doble factura'!F6:F6,"Crítico")</f>
        <v>0</v>
      </c>
      <c r="I27" s="10">
        <f>COUNTIF('C08 Doble factura'!F6:F6,"Alto")</f>
        <v>1</v>
      </c>
      <c r="J27" s="10">
        <f>COUNTIF('C08 Doble factura'!F6:F6,"Medio")</f>
        <v>0</v>
      </c>
      <c r="K27" s="10">
        <f>COUNTIF('C08 Doble factura'!F6:F6,"Informativo")</f>
        <v>0</v>
      </c>
      <c r="L27" s="12">
        <f>SUM('C08 Doble factura'!G6:G6)</f>
        <v>0</v>
      </c>
      <c r="M27" s="12">
        <f>SUM('C08 Doble factura'!H6:H6)</f>
        <v>0</v>
      </c>
      <c r="N27" s="10" t="s">
        <v>37</v>
      </c>
      <c r="O27" s="10" t="s">
        <v>6</v>
      </c>
      <c r="P27" s="10" t="s">
        <v>68</v>
      </c>
    </row>
    <row r="28" spans="1:16" s="10" customFormat="1" x14ac:dyDescent="0.25">
      <c r="A28" s="10" t="s">
        <v>69</v>
      </c>
      <c r="B28" s="10" t="s">
        <v>61</v>
      </c>
      <c r="C28" s="10" t="s">
        <v>70</v>
      </c>
      <c r="D28" s="10" t="s">
        <v>71</v>
      </c>
      <c r="E28" s="10" t="s">
        <v>72</v>
      </c>
      <c r="F28" s="10">
        <v>20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2">
        <v>0</v>
      </c>
      <c r="M28" s="12">
        <v>0</v>
      </c>
      <c r="N28" s="10" t="s">
        <v>37</v>
      </c>
      <c r="O28" s="10" t="s">
        <v>6</v>
      </c>
      <c r="P28" s="10" t="s">
        <v>73</v>
      </c>
    </row>
    <row r="29" spans="1:16" s="10" customFormat="1" x14ac:dyDescent="0.25">
      <c r="A29" s="10" t="s">
        <v>74</v>
      </c>
      <c r="B29" s="10" t="s">
        <v>75</v>
      </c>
      <c r="C29" s="11" t="s">
        <v>76</v>
      </c>
      <c r="D29" s="10" t="s">
        <v>77</v>
      </c>
      <c r="E29" s="10" t="s">
        <v>78</v>
      </c>
      <c r="F29" s="10">
        <v>5</v>
      </c>
      <c r="G29" s="10">
        <f>COUNTA('C10 Acuses'!A6:A6)</f>
        <v>1</v>
      </c>
      <c r="H29" s="13">
        <f>COUNTIF('C10 Acuses'!F6:F6,"Crítico")</f>
        <v>1</v>
      </c>
      <c r="I29" s="10">
        <f>COUNTIF('C10 Acuses'!F6:F6,"Alto")</f>
        <v>0</v>
      </c>
      <c r="J29" s="10">
        <f>COUNTIF('C10 Acuses'!F6:F6,"Medio")</f>
        <v>0</v>
      </c>
      <c r="K29" s="10">
        <f>COUNTIF('C10 Acuses'!F6:F6,"Informativo")</f>
        <v>0</v>
      </c>
      <c r="L29" s="12">
        <f>SUM('C10 Acuses'!G6:G6)</f>
        <v>0</v>
      </c>
      <c r="M29" s="12">
        <f>SUM('C10 Acuses'!H6:H6)</f>
        <v>9282000</v>
      </c>
      <c r="N29" s="10" t="s">
        <v>37</v>
      </c>
      <c r="O29" s="10" t="s">
        <v>6</v>
      </c>
      <c r="P29" s="10" t="s">
        <v>79</v>
      </c>
    </row>
    <row r="30" spans="1:16" s="10" customFormat="1" x14ac:dyDescent="0.25">
      <c r="A30" s="10" t="s">
        <v>80</v>
      </c>
      <c r="B30" s="10" t="s">
        <v>75</v>
      </c>
      <c r="C30" s="10" t="s">
        <v>81</v>
      </c>
      <c r="D30" s="10" t="s">
        <v>82</v>
      </c>
      <c r="E30" s="10" t="s">
        <v>78</v>
      </c>
      <c r="F30" s="10">
        <v>5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2">
        <v>0</v>
      </c>
      <c r="M30" s="12">
        <v>0</v>
      </c>
      <c r="N30" s="10" t="s">
        <v>37</v>
      </c>
      <c r="O30" s="10" t="s">
        <v>6</v>
      </c>
      <c r="P30" s="10" t="s">
        <v>83</v>
      </c>
    </row>
    <row r="31" spans="1:16" s="10" customFormat="1" x14ac:dyDescent="0.25">
      <c r="A31" s="10" t="s">
        <v>84</v>
      </c>
      <c r="B31" s="10" t="s">
        <v>48</v>
      </c>
      <c r="C31" s="11" t="s">
        <v>85</v>
      </c>
      <c r="D31" s="10" t="s">
        <v>86</v>
      </c>
      <c r="E31" s="10" t="s">
        <v>78</v>
      </c>
      <c r="F31" s="10">
        <v>5</v>
      </c>
      <c r="G31" s="10">
        <f>COUNTA('C12 INC compras'!A6:A6)</f>
        <v>1</v>
      </c>
      <c r="H31" s="10">
        <f>COUNTIF('C12 INC compras'!F6:F6,"Crítico")</f>
        <v>0</v>
      </c>
      <c r="I31" s="10">
        <f>COUNTIF('C12 INC compras'!F6:F6,"Alto")</f>
        <v>0</v>
      </c>
      <c r="J31" s="10">
        <f>COUNTIF('C12 INC compras'!F6:F6,"Medio")</f>
        <v>0</v>
      </c>
      <c r="K31" s="10">
        <f>COUNTIF('C12 INC compras'!F6:F6,"Informativo")</f>
        <v>1</v>
      </c>
      <c r="L31" s="12">
        <f>SUM('C12 INC compras'!G6:G6)</f>
        <v>0</v>
      </c>
      <c r="M31" s="12">
        <f>SUM('C12 INC compras'!H6:H6)</f>
        <v>0</v>
      </c>
      <c r="N31" s="10" t="s">
        <v>37</v>
      </c>
      <c r="O31" s="10" t="s">
        <v>6</v>
      </c>
      <c r="P31" s="10" t="s">
        <v>87</v>
      </c>
    </row>
    <row r="32" spans="1:16" s="10" customFormat="1" x14ac:dyDescent="0.25">
      <c r="A32" s="10" t="s">
        <v>88</v>
      </c>
      <c r="B32" s="10" t="s">
        <v>48</v>
      </c>
      <c r="C32" s="10" t="s">
        <v>89</v>
      </c>
      <c r="D32" s="10" t="s">
        <v>90</v>
      </c>
      <c r="E32" s="10" t="s">
        <v>78</v>
      </c>
      <c r="F32" s="10">
        <v>5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2">
        <v>0</v>
      </c>
      <c r="M32" s="12">
        <v>0</v>
      </c>
      <c r="N32" s="10" t="s">
        <v>37</v>
      </c>
      <c r="O32" s="10" t="s">
        <v>6</v>
      </c>
      <c r="P32" s="10" t="s">
        <v>91</v>
      </c>
    </row>
    <row r="33" spans="1:16" s="10" customFormat="1" x14ac:dyDescent="0.25">
      <c r="A33" s="10" t="s">
        <v>92</v>
      </c>
      <c r="B33" s="10" t="s">
        <v>33</v>
      </c>
      <c r="C33" s="10" t="s">
        <v>93</v>
      </c>
      <c r="D33" s="10" t="s">
        <v>67</v>
      </c>
      <c r="E33" s="10" t="s">
        <v>78</v>
      </c>
      <c r="F33" s="10">
        <v>5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2">
        <v>0</v>
      </c>
      <c r="M33" s="12">
        <v>0</v>
      </c>
      <c r="N33" s="10" t="s">
        <v>37</v>
      </c>
      <c r="O33" s="10" t="s">
        <v>6</v>
      </c>
      <c r="P33" s="10" t="s">
        <v>94</v>
      </c>
    </row>
    <row r="34" spans="1:16" s="10" customFormat="1" x14ac:dyDescent="0.25">
      <c r="A34" s="10" t="s">
        <v>95</v>
      </c>
      <c r="B34" s="10" t="s">
        <v>75</v>
      </c>
      <c r="C34" s="11" t="s">
        <v>96</v>
      </c>
      <c r="D34" s="10" t="s">
        <v>97</v>
      </c>
      <c r="E34" s="10" t="s">
        <v>78</v>
      </c>
      <c r="F34" s="10">
        <v>5</v>
      </c>
      <c r="G34" s="10">
        <f>COUNTA('C15 Efectivo'!A6:A6)</f>
        <v>1</v>
      </c>
      <c r="H34" s="10">
        <f>COUNTIF('C15 Efectivo'!F6:F6,"Crítico")</f>
        <v>0</v>
      </c>
      <c r="I34" s="10">
        <f>COUNTIF('C15 Efectivo'!F6:F6,"Alto")</f>
        <v>0</v>
      </c>
      <c r="J34" s="10">
        <f>COUNTIF('C15 Efectivo'!F6:F6,"Medio")</f>
        <v>0</v>
      </c>
      <c r="K34" s="10">
        <f>COUNTIF('C15 Efectivo'!F6:F6,"Informativo")</f>
        <v>1</v>
      </c>
      <c r="L34" s="12">
        <f>SUM('C15 Efectivo'!G6:G6)</f>
        <v>0</v>
      </c>
      <c r="M34" s="12">
        <f>SUM('C15 Efectivo'!H6:H6)</f>
        <v>0</v>
      </c>
      <c r="N34" s="10" t="s">
        <v>37</v>
      </c>
      <c r="O34" s="10" t="s">
        <v>6</v>
      </c>
      <c r="P34" s="10" t="s">
        <v>98</v>
      </c>
    </row>
    <row r="35" spans="1:16" s="10" customFormat="1" x14ac:dyDescent="0.25">
      <c r="A35" s="10" t="s">
        <v>99</v>
      </c>
      <c r="B35" s="10" t="s">
        <v>75</v>
      </c>
      <c r="C35" s="10" t="s">
        <v>100</v>
      </c>
      <c r="D35" s="10" t="s">
        <v>101</v>
      </c>
      <c r="E35" s="10" t="s">
        <v>72</v>
      </c>
      <c r="F35" s="10">
        <v>20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2">
        <v>0</v>
      </c>
      <c r="M35" s="12">
        <v>0</v>
      </c>
      <c r="N35" s="10" t="s">
        <v>37</v>
      </c>
      <c r="O35" s="10" t="s">
        <v>6</v>
      </c>
      <c r="P35" s="10" t="s">
        <v>102</v>
      </c>
    </row>
    <row r="36" spans="1:16" s="10" customFormat="1" x14ac:dyDescent="0.25">
      <c r="A36" s="10" t="s">
        <v>103</v>
      </c>
      <c r="B36" s="10" t="s">
        <v>104</v>
      </c>
      <c r="C36" s="10" t="s">
        <v>105</v>
      </c>
      <c r="D36" s="10" t="s">
        <v>106</v>
      </c>
      <c r="E36" s="10" t="s">
        <v>78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2">
        <v>0</v>
      </c>
      <c r="M36" s="12">
        <v>0</v>
      </c>
      <c r="N36" s="10" t="s">
        <v>37</v>
      </c>
      <c r="O36" s="10" t="s">
        <v>107</v>
      </c>
      <c r="P36" s="10" t="s">
        <v>108</v>
      </c>
    </row>
    <row r="37" spans="1:16" s="10" customFormat="1" x14ac:dyDescent="0.25">
      <c r="A37" s="10" t="s">
        <v>109</v>
      </c>
      <c r="B37" s="10" t="s">
        <v>48</v>
      </c>
      <c r="C37" s="10" t="s">
        <v>110</v>
      </c>
      <c r="D37" s="10" t="s">
        <v>111</v>
      </c>
      <c r="E37" s="10" t="s">
        <v>78</v>
      </c>
      <c r="F37" s="10">
        <v>5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2">
        <v>0</v>
      </c>
      <c r="M37" s="12">
        <v>0</v>
      </c>
      <c r="N37" s="10" t="s">
        <v>37</v>
      </c>
      <c r="O37" s="10" t="s">
        <v>6</v>
      </c>
      <c r="P37" s="10" t="s">
        <v>112</v>
      </c>
    </row>
    <row r="38" spans="1:16" s="10" customFormat="1" x14ac:dyDescent="0.25">
      <c r="A38" s="10" t="s">
        <v>113</v>
      </c>
      <c r="B38" s="10" t="s">
        <v>61</v>
      </c>
      <c r="C38" s="10" t="s">
        <v>114</v>
      </c>
      <c r="D38" s="10" t="s">
        <v>115</v>
      </c>
      <c r="E38" s="10" t="s">
        <v>78</v>
      </c>
      <c r="F38" s="10">
        <v>5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2">
        <v>0</v>
      </c>
      <c r="M38" s="12">
        <v>0</v>
      </c>
      <c r="N38" s="10" t="s">
        <v>37</v>
      </c>
      <c r="O38" s="10" t="s">
        <v>6</v>
      </c>
      <c r="P38" s="10" t="s">
        <v>116</v>
      </c>
    </row>
    <row r="39" spans="1:16" s="10" customFormat="1" x14ac:dyDescent="0.25">
      <c r="A39" s="10" t="s">
        <v>117</v>
      </c>
      <c r="B39" s="10" t="s">
        <v>104</v>
      </c>
      <c r="C39" s="10" t="s">
        <v>118</v>
      </c>
      <c r="D39" s="10" t="s">
        <v>119</v>
      </c>
      <c r="E39" s="10" t="s">
        <v>78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2">
        <v>0</v>
      </c>
      <c r="M39" s="12">
        <v>0</v>
      </c>
      <c r="N39" s="14" t="s">
        <v>120</v>
      </c>
      <c r="O39" s="10" t="s">
        <v>121</v>
      </c>
      <c r="P39" s="10" t="s">
        <v>122</v>
      </c>
    </row>
    <row r="40" spans="1:16" s="10" customFormat="1" x14ac:dyDescent="0.25">
      <c r="A40" s="10" t="s">
        <v>123</v>
      </c>
      <c r="B40" s="10" t="s">
        <v>48</v>
      </c>
      <c r="C40" s="10" t="s">
        <v>124</v>
      </c>
      <c r="D40" s="10" t="s">
        <v>125</v>
      </c>
      <c r="E40" s="10" t="s">
        <v>78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2">
        <v>0</v>
      </c>
      <c r="M40" s="12">
        <v>0</v>
      </c>
      <c r="N40" s="14" t="s">
        <v>120</v>
      </c>
      <c r="O40" s="10" t="s">
        <v>126</v>
      </c>
      <c r="P40" s="10" t="s">
        <v>127</v>
      </c>
    </row>
    <row r="41" spans="1:16" s="10" customFormat="1" x14ac:dyDescent="0.25">
      <c r="A41" s="10" t="s">
        <v>128</v>
      </c>
      <c r="B41" s="10" t="s">
        <v>33</v>
      </c>
      <c r="C41" s="10" t="s">
        <v>129</v>
      </c>
      <c r="D41" s="10" t="s">
        <v>130</v>
      </c>
      <c r="E41" s="10" t="s">
        <v>36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2">
        <v>0</v>
      </c>
      <c r="M41" s="12">
        <v>0</v>
      </c>
      <c r="N41" s="15" t="s">
        <v>131</v>
      </c>
      <c r="O41" s="10" t="s">
        <v>132</v>
      </c>
      <c r="P41" s="10" t="s">
        <v>133</v>
      </c>
    </row>
    <row r="42" spans="1:16" s="10" customFormat="1" x14ac:dyDescent="0.25">
      <c r="A42" s="10" t="s">
        <v>134</v>
      </c>
      <c r="B42" s="10" t="s">
        <v>33</v>
      </c>
      <c r="C42" s="10" t="s">
        <v>135</v>
      </c>
      <c r="D42" s="10" t="s">
        <v>136</v>
      </c>
      <c r="E42" s="10" t="s">
        <v>36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2">
        <v>0</v>
      </c>
      <c r="M42" s="12">
        <v>0</v>
      </c>
      <c r="N42" s="15" t="s">
        <v>131</v>
      </c>
      <c r="O42" s="10" t="s">
        <v>132</v>
      </c>
      <c r="P42" s="10" t="s">
        <v>137</v>
      </c>
    </row>
    <row r="43" spans="1:16" s="10" customFormat="1" x14ac:dyDescent="0.25">
      <c r="A43" s="10" t="s">
        <v>138</v>
      </c>
      <c r="B43" s="10" t="s">
        <v>61</v>
      </c>
      <c r="C43" s="10" t="s">
        <v>139</v>
      </c>
      <c r="D43" s="10" t="s">
        <v>140</v>
      </c>
      <c r="E43" s="10" t="s">
        <v>78</v>
      </c>
      <c r="F43" s="10">
        <v>5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2">
        <v>0</v>
      </c>
      <c r="M43" s="12">
        <v>0</v>
      </c>
      <c r="N43" s="10" t="s">
        <v>37</v>
      </c>
      <c r="O43" s="10" t="s">
        <v>6</v>
      </c>
      <c r="P43" s="10" t="s">
        <v>141</v>
      </c>
    </row>
    <row r="44" spans="1:16" s="10" customFormat="1" x14ac:dyDescent="0.25">
      <c r="A44" s="10" t="s">
        <v>142</v>
      </c>
      <c r="B44" s="10" t="s">
        <v>104</v>
      </c>
      <c r="C44" s="10" t="s">
        <v>143</v>
      </c>
      <c r="D44" s="10" t="s">
        <v>144</v>
      </c>
      <c r="E44" s="10" t="s">
        <v>78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2">
        <v>0</v>
      </c>
      <c r="M44" s="12">
        <v>0</v>
      </c>
      <c r="N44" s="14" t="s">
        <v>120</v>
      </c>
      <c r="O44" s="10" t="s">
        <v>145</v>
      </c>
      <c r="P44" s="10" t="s">
        <v>146</v>
      </c>
    </row>
    <row r="45" spans="1:16" s="10" customFormat="1" x14ac:dyDescent="0.25">
      <c r="A45" s="10" t="s">
        <v>147</v>
      </c>
      <c r="B45" s="10" t="s">
        <v>61</v>
      </c>
      <c r="C45" s="10" t="s">
        <v>148</v>
      </c>
      <c r="D45" s="10" t="s">
        <v>149</v>
      </c>
      <c r="E45" s="10" t="s">
        <v>72</v>
      </c>
      <c r="F45" s="10">
        <v>14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2">
        <v>0</v>
      </c>
      <c r="M45" s="12">
        <v>0</v>
      </c>
      <c r="N45" s="10" t="s">
        <v>37</v>
      </c>
      <c r="O45" s="10" t="s">
        <v>6</v>
      </c>
      <c r="P45" s="10" t="s">
        <v>150</v>
      </c>
    </row>
    <row r="46" spans="1:16" s="10" customFormat="1" x14ac:dyDescent="0.25">
      <c r="A46" s="10" t="s">
        <v>151</v>
      </c>
      <c r="B46" s="10" t="s">
        <v>152</v>
      </c>
      <c r="C46" s="10" t="s">
        <v>153</v>
      </c>
      <c r="D46" s="10" t="s">
        <v>154</v>
      </c>
      <c r="E46" s="10" t="s">
        <v>72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2">
        <v>0</v>
      </c>
      <c r="M46" s="12">
        <v>0</v>
      </c>
      <c r="N46" s="15" t="s">
        <v>131</v>
      </c>
      <c r="O46" s="10" t="s">
        <v>155</v>
      </c>
      <c r="P46" s="10" t="s">
        <v>156</v>
      </c>
    </row>
    <row r="47" spans="1:16" s="10" customFormat="1" x14ac:dyDescent="0.25">
      <c r="A47" s="10" t="s">
        <v>157</v>
      </c>
      <c r="B47" s="10" t="s">
        <v>158</v>
      </c>
      <c r="C47" s="11" t="s">
        <v>159</v>
      </c>
      <c r="D47" s="10" t="s">
        <v>160</v>
      </c>
      <c r="E47" s="10" t="s">
        <v>36</v>
      </c>
      <c r="F47" s="10">
        <v>2</v>
      </c>
      <c r="G47" s="10">
        <f>COUNTA('C28 Cruce ventas'!A6:A7)</f>
        <v>2</v>
      </c>
      <c r="H47" s="10">
        <f>COUNTIF('C28 Cruce ventas'!F6:F7,"Crítico")</f>
        <v>0</v>
      </c>
      <c r="I47" s="10">
        <f>COUNTIF('C28 Cruce ventas'!F6:F7,"Alto")</f>
        <v>2</v>
      </c>
      <c r="J47" s="10">
        <f>COUNTIF('C28 Cruce ventas'!F6:F7,"Medio")</f>
        <v>0</v>
      </c>
      <c r="K47" s="10">
        <f>COUNTIF('C28 Cruce ventas'!F6:F7,"Informativo")</f>
        <v>0</v>
      </c>
      <c r="L47" s="12">
        <f>SUM('C28 Cruce ventas'!G6:G7)</f>
        <v>399000</v>
      </c>
      <c r="M47" s="12">
        <f>SUM('C28 Cruce ventas'!H6:H7)</f>
        <v>0</v>
      </c>
      <c r="N47" s="10" t="s">
        <v>37</v>
      </c>
      <c r="O47" s="10" t="s">
        <v>161</v>
      </c>
      <c r="P47" s="10" t="s">
        <v>162</v>
      </c>
    </row>
    <row r="48" spans="1:16" s="10" customFormat="1" x14ac:dyDescent="0.25">
      <c r="A48" s="10" t="s">
        <v>163</v>
      </c>
      <c r="B48" s="10" t="s">
        <v>158</v>
      </c>
      <c r="C48" s="11" t="s">
        <v>164</v>
      </c>
      <c r="D48" s="10" t="s">
        <v>165</v>
      </c>
      <c r="E48" s="10" t="s">
        <v>78</v>
      </c>
      <c r="F48" s="10">
        <v>5</v>
      </c>
      <c r="G48" s="10">
        <f>COUNTA('C29 Cruce compras'!A6:A10)</f>
        <v>5</v>
      </c>
      <c r="H48" s="10">
        <f>COUNTIF('C29 Cruce compras'!F6:F10,"Crítico")</f>
        <v>0</v>
      </c>
      <c r="I48" s="10">
        <f>COUNTIF('C29 Cruce compras'!F6:F10,"Alto")</f>
        <v>1</v>
      </c>
      <c r="J48" s="10">
        <f>COUNTIF('C29 Cruce compras'!F6:F10,"Medio")</f>
        <v>3</v>
      </c>
      <c r="K48" s="10">
        <f>COUNTIF('C29 Cruce compras'!F6:F10,"Informativo")</f>
        <v>1</v>
      </c>
      <c r="L48" s="12">
        <f>SUM('C29 Cruce compras'!G6:G10)</f>
        <v>79800</v>
      </c>
      <c r="M48" s="12">
        <f>SUM('C29 Cruce compras'!H6:H10)</f>
        <v>8970000</v>
      </c>
      <c r="N48" s="10" t="s">
        <v>37</v>
      </c>
      <c r="O48" s="10" t="s">
        <v>166</v>
      </c>
      <c r="P48" s="10" t="s">
        <v>167</v>
      </c>
    </row>
    <row r="49" spans="1:13" s="5" customFormat="1" x14ac:dyDescent="0.25">
      <c r="A49" s="5" t="s">
        <v>6</v>
      </c>
      <c r="B49" s="5" t="s">
        <v>6</v>
      </c>
      <c r="C49" s="5" t="s">
        <v>168</v>
      </c>
      <c r="G49" s="5">
        <f>SUM(G20:G48)</f>
        <v>17</v>
      </c>
      <c r="H49" s="5">
        <f>SUM(H20:H48)</f>
        <v>3</v>
      </c>
      <c r="I49" s="5">
        <f>SUM(I20:I48)</f>
        <v>7</v>
      </c>
      <c r="J49" s="5">
        <f>SUM(J20:J48)</f>
        <v>4</v>
      </c>
      <c r="K49" s="5">
        <f>SUM(K20:K48)</f>
        <v>3</v>
      </c>
      <c r="L49" s="16">
        <f>SUM(L20:L48)</f>
        <v>2834800</v>
      </c>
      <c r="M49" s="16">
        <f>SUM(M20:M48)</f>
        <v>18252000</v>
      </c>
    </row>
    <row r="50" spans="1:16" s="7" customFormat="1" x14ac:dyDescent="0.25">
      <c r="A50" s="7" t="s">
        <v>6</v>
      </c>
      <c r="B50" s="7" t="s">
        <v>6</v>
      </c>
      <c r="C50" s="7" t="s">
        <v>169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2" spans="1:16" x14ac:dyDescent="0.25">
      <c r="A52" s="4" t="s">
        <v>31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ht="30" customHeight="1" spans="1:16" x14ac:dyDescent="0.25">
      <c r="A53" t="s">
        <v>6</v>
      </c>
      <c r="B53" s="17" t="s">
        <v>25</v>
      </c>
      <c r="C53" s="10" t="s">
        <v>170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ht="30" customHeight="1" spans="1:16" x14ac:dyDescent="0.25">
      <c r="A54" t="s">
        <v>6</v>
      </c>
      <c r="B54" s="18" t="s">
        <v>26</v>
      </c>
      <c r="C54" s="10" t="s">
        <v>171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ht="30" customHeight="1" spans="1:16" x14ac:dyDescent="0.25">
      <c r="A55" t="s">
        <v>6</v>
      </c>
      <c r="B55" s="19" t="s">
        <v>27</v>
      </c>
      <c r="C55" s="10" t="s">
        <v>172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ht="30" customHeight="1" spans="1:16" x14ac:dyDescent="0.25">
      <c r="A56" t="s">
        <v>6</v>
      </c>
      <c r="B56" s="20" t="s">
        <v>28</v>
      </c>
      <c r="C56" s="10" t="s">
        <v>173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 s="7" customFormat="1" x14ac:dyDescent="0.25">
      <c r="A57" s="7" t="s">
        <v>6</v>
      </c>
      <c r="B57" s="7" t="s">
        <v>174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</sheetData>
  <mergeCells count="23">
    <mergeCell ref="A1:P1"/>
    <mergeCell ref="A2:P2"/>
    <mergeCell ref="A3:P3"/>
    <mergeCell ref="A4:P4"/>
    <mergeCell ref="A5:P5"/>
    <mergeCell ref="A7:P7"/>
    <mergeCell ref="C8:E8"/>
    <mergeCell ref="C9:E9"/>
    <mergeCell ref="C10:E10"/>
    <mergeCell ref="C11:E11"/>
    <mergeCell ref="C12:E12"/>
    <mergeCell ref="C13:E13"/>
    <mergeCell ref="C14:E14"/>
    <mergeCell ref="B15:P15"/>
    <mergeCell ref="C16:P16"/>
    <mergeCell ref="A18:P18"/>
    <mergeCell ref="C50:P50"/>
    <mergeCell ref="A52:P52"/>
    <mergeCell ref="C53:P53"/>
    <mergeCell ref="C54:P54"/>
    <mergeCell ref="C55:P55"/>
    <mergeCell ref="C56:P56"/>
    <mergeCell ref="B57:P57"/>
  </mergeCells>
  <hyperlinks>
    <hyperlink ref="C20" r:id="rId1" location="#'C01 Resolucion'!A1"/>
    <hyperlink ref="C21" r:id="rId2" location="#'C02 Numeracion'!A1"/>
    <hyperlink ref="C22" r:id="rId3" location="#'C03 Notas credito'!A1"/>
    <hyperlink ref="C23" r:id="rId4" location="#'C04 Tarifa IVA'!A1"/>
    <hyperlink ref="C24" r:id="rId5" location="#'C05 Exportaciones'!A1"/>
    <hyperlink ref="C26" r:id="rId6" location="#'C07 Forma de pago'!A1"/>
    <hyperlink ref="C27" r:id="rId7" location="#'C08 Doble factura'!A1"/>
    <hyperlink ref="C29" r:id="rId8" location="#'C10 Acuses'!A1"/>
    <hyperlink ref="C31" r:id="rId9" location="#'C12 INC compras'!A1"/>
    <hyperlink ref="C34" r:id="rId10" location="#'C15 Efectivo'!A1"/>
    <hyperlink ref="C47" r:id="rId11" location="#'C28 Cruce ventas'!A1"/>
    <hyperlink ref="C48" r:id="rId12" location="#'C29 Cruce compra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176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188</v>
      </c>
      <c r="B6" s="10" t="s">
        <v>189</v>
      </c>
      <c r="C6" s="10" t="s">
        <v>190</v>
      </c>
      <c r="D6" s="10" t="s">
        <v>191</v>
      </c>
      <c r="E6" s="10" t="s">
        <v>192</v>
      </c>
      <c r="F6" s="23" t="s">
        <v>26</v>
      </c>
      <c r="G6" s="12"/>
      <c r="H6" s="12"/>
      <c r="I6" s="12"/>
      <c r="J6" s="10" t="s">
        <v>193</v>
      </c>
      <c r="K6" s="10" t="s">
        <v>194</v>
      </c>
      <c r="L6" s="10" t="s">
        <v>6</v>
      </c>
      <c r="M6" s="10" t="s">
        <v>6</v>
      </c>
    </row>
  </sheetData>
  <autoFilter ref="A5:M5"/>
  <mergeCells count="2">
    <mergeCell ref="A1:M1"/>
    <mergeCell ref="A2:M2"/>
  </mergeCells>
  <hyperlinks>
    <hyperlink ref="A3" r:id="rId1" location="#'Control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196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190</v>
      </c>
      <c r="B6" s="10" t="s">
        <v>197</v>
      </c>
      <c r="C6" s="10" t="s">
        <v>6</v>
      </c>
      <c r="D6" s="10" t="s">
        <v>198</v>
      </c>
      <c r="E6" s="10" t="s">
        <v>199</v>
      </c>
      <c r="F6" s="23" t="s">
        <v>26</v>
      </c>
      <c r="G6" s="12"/>
      <c r="H6" s="12"/>
      <c r="I6" s="12"/>
      <c r="J6" s="10" t="s">
        <v>200</v>
      </c>
      <c r="K6" s="10" t="s">
        <v>201</v>
      </c>
      <c r="L6" s="10" t="s">
        <v>6</v>
      </c>
      <c r="M6" s="10" t="s">
        <v>6</v>
      </c>
    </row>
  </sheetData>
  <autoFilter ref="A5:M5"/>
  <mergeCells count="2">
    <mergeCell ref="A1:M1"/>
    <mergeCell ref="A2:M2"/>
  </mergeCells>
  <hyperlinks>
    <hyperlink ref="A3" r:id="rId1" location="#'Control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1785000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204</v>
      </c>
      <c r="B6" s="10" t="s">
        <v>197</v>
      </c>
      <c r="C6" s="10" t="s">
        <v>205</v>
      </c>
      <c r="D6" s="10" t="s">
        <v>206</v>
      </c>
      <c r="E6" s="10" t="s">
        <v>207</v>
      </c>
      <c r="F6" s="23" t="s">
        <v>26</v>
      </c>
      <c r="G6" s="12"/>
      <c r="H6" s="12"/>
      <c r="I6" s="12">
        <v>1785000</v>
      </c>
      <c r="J6" s="10" t="s">
        <v>208</v>
      </c>
      <c r="K6" s="10" t="s">
        <v>209</v>
      </c>
      <c r="L6" s="10" t="s">
        <v>6</v>
      </c>
      <c r="M6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532000</v>
      </c>
      <c r="H4" s="16">
        <f>SUM(H6:H6)</f>
        <v>0</v>
      </c>
      <c r="I4" s="16">
        <f>SUM(I6:I6)</f>
        <v>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213</v>
      </c>
      <c r="B6" s="10" t="s">
        <v>6</v>
      </c>
      <c r="C6" s="10" t="s">
        <v>214</v>
      </c>
      <c r="D6" s="10" t="s">
        <v>215</v>
      </c>
      <c r="E6" s="10" t="s">
        <v>216</v>
      </c>
      <c r="F6" s="13" t="s">
        <v>25</v>
      </c>
      <c r="G6" s="12">
        <v>532000</v>
      </c>
      <c r="H6" s="12"/>
      <c r="I6" s="12"/>
      <c r="J6" s="10" t="s">
        <v>217</v>
      </c>
      <c r="K6" s="10" t="s">
        <v>218</v>
      </c>
      <c r="L6" s="10" t="s">
        <v>6</v>
      </c>
      <c r="M6" s="10" t="s">
        <v>6</v>
      </c>
    </row>
  </sheetData>
  <autoFilter ref="A5:M5"/>
  <mergeCells count="2">
    <mergeCell ref="A1:M1"/>
    <mergeCell ref="A2:M2"/>
  </mergeCells>
  <hyperlinks>
    <hyperlink ref="A3" r:id="rId1" location="#'Control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1824000</v>
      </c>
      <c r="H4" s="16">
        <f>SUM(H6:H6)</f>
        <v>0</v>
      </c>
      <c r="I4" s="16">
        <f>SUM(I6:I6)</f>
        <v>9600000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221</v>
      </c>
      <c r="B6" s="10" t="s">
        <v>222</v>
      </c>
      <c r="C6" s="10" t="s">
        <v>223</v>
      </c>
      <c r="D6" s="10" t="s">
        <v>224</v>
      </c>
      <c r="E6" s="10" t="s">
        <v>225</v>
      </c>
      <c r="F6" s="13" t="s">
        <v>25</v>
      </c>
      <c r="G6" s="12">
        <v>1824000</v>
      </c>
      <c r="H6" s="12"/>
      <c r="I6" s="12">
        <v>9600000</v>
      </c>
      <c r="J6" s="10" t="s">
        <v>54</v>
      </c>
      <c r="K6" s="10" t="s">
        <v>226</v>
      </c>
      <c r="L6" s="10" t="s">
        <v>6</v>
      </c>
      <c r="M6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228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2142000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229</v>
      </c>
      <c r="B6" s="10" t="s">
        <v>222</v>
      </c>
      <c r="C6" s="10" t="s">
        <v>205</v>
      </c>
      <c r="D6" s="10" t="s">
        <v>230</v>
      </c>
      <c r="E6" s="10" t="s">
        <v>231</v>
      </c>
      <c r="F6" s="24" t="s">
        <v>27</v>
      </c>
      <c r="G6" s="12"/>
      <c r="H6" s="12"/>
      <c r="I6" s="12">
        <v>2142000</v>
      </c>
      <c r="J6" s="10" t="s">
        <v>63</v>
      </c>
      <c r="K6" s="10" t="s">
        <v>232</v>
      </c>
      <c r="L6" s="10" t="s">
        <v>6</v>
      </c>
      <c r="M6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1130500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235</v>
      </c>
      <c r="B6" s="10" t="s">
        <v>197</v>
      </c>
      <c r="C6" s="10" t="s">
        <v>236</v>
      </c>
      <c r="D6" s="10" t="s">
        <v>237</v>
      </c>
      <c r="E6" s="10" t="s">
        <v>238</v>
      </c>
      <c r="F6" s="23" t="s">
        <v>26</v>
      </c>
      <c r="G6" s="12"/>
      <c r="H6" s="12"/>
      <c r="I6" s="12">
        <v>1130500</v>
      </c>
      <c r="J6" s="10" t="s">
        <v>67</v>
      </c>
      <c r="K6" s="10" t="s">
        <v>239</v>
      </c>
      <c r="L6" s="10" t="s">
        <v>6</v>
      </c>
      <c r="M6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9282000</v>
      </c>
      <c r="I4" s="16">
        <f>SUM(I6:I6)</f>
        <v>9282000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242</v>
      </c>
      <c r="B6" s="10" t="s">
        <v>243</v>
      </c>
      <c r="C6" s="10" t="s">
        <v>244</v>
      </c>
      <c r="D6" s="10" t="s">
        <v>245</v>
      </c>
      <c r="E6" s="10" t="s">
        <v>246</v>
      </c>
      <c r="F6" s="13" t="s">
        <v>25</v>
      </c>
      <c r="G6" s="12"/>
      <c r="H6" s="12">
        <v>9282000</v>
      </c>
      <c r="I6" s="12">
        <v>9282000</v>
      </c>
      <c r="J6" s="10" t="s">
        <v>77</v>
      </c>
      <c r="K6" s="10" t="s">
        <v>247</v>
      </c>
      <c r="L6" s="15" t="s">
        <v>248</v>
      </c>
      <c r="M6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244080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251</v>
      </c>
      <c r="B6" s="10" t="s">
        <v>6</v>
      </c>
      <c r="C6" s="10" t="s">
        <v>252</v>
      </c>
      <c r="D6" s="10" t="s">
        <v>253</v>
      </c>
      <c r="E6" s="10" t="s">
        <v>254</v>
      </c>
      <c r="F6" s="25" t="s">
        <v>28</v>
      </c>
      <c r="G6" s="12"/>
      <c r="H6" s="12"/>
      <c r="I6" s="12">
        <v>244080</v>
      </c>
      <c r="J6" s="10" t="s">
        <v>255</v>
      </c>
      <c r="K6" s="10" t="s">
        <v>256</v>
      </c>
      <c r="L6" s="10" t="s">
        <v>6</v>
      </c>
      <c r="M6" s="10" t="s">
        <v>6</v>
      </c>
    </row>
  </sheetData>
  <autoFilter ref="A5:M5"/>
  <mergeCells count="2">
    <mergeCell ref="A1:M1"/>
    <mergeCell ref="A2:M2"/>
  </mergeCells>
  <hyperlinks>
    <hyperlink ref="A3" r:id="rId1" location="#'Control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SUM(G6:G6)</f>
        <v>0</v>
      </c>
      <c r="H4" s="16">
        <f>SUM(H6:H6)</f>
        <v>0</v>
      </c>
      <c r="I4" s="16">
        <f>SUM(I6:I6)</f>
        <v>2558500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259</v>
      </c>
      <c r="B6" s="10" t="s">
        <v>6</v>
      </c>
      <c r="C6" s="10" t="s">
        <v>260</v>
      </c>
      <c r="D6" s="10" t="s">
        <v>261</v>
      </c>
      <c r="E6" s="10" t="s">
        <v>262</v>
      </c>
      <c r="F6" s="25" t="s">
        <v>28</v>
      </c>
      <c r="G6" s="12"/>
      <c r="H6" s="12"/>
      <c r="I6" s="12">
        <v>2558500</v>
      </c>
      <c r="J6" s="10" t="s">
        <v>97</v>
      </c>
      <c r="K6" s="10" t="s">
        <v>263</v>
      </c>
      <c r="L6" s="10" t="s">
        <v>6</v>
      </c>
      <c r="M6" s="10" t="s">
        <v>6</v>
      </c>
    </row>
  </sheetData>
  <autoFilter ref="A5:M5"/>
  <mergeCells count="2">
    <mergeCell ref="A1:M1"/>
    <mergeCell ref="A2:M2"/>
  </mergeCells>
  <hyperlinks>
    <hyperlink ref="A3" r:id="rId1" location="#'Controle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SUM(G6:G7)</f>
        <v>399000</v>
      </c>
      <c r="H4" s="16">
        <f>SUM(H6:H7)</f>
        <v>0</v>
      </c>
      <c r="I4" s="16">
        <f>SUM(I6:I7)</f>
        <v>4879000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266</v>
      </c>
      <c r="B6" s="10" t="s">
        <v>267</v>
      </c>
      <c r="C6" s="10" t="s">
        <v>268</v>
      </c>
      <c r="D6" s="10" t="s">
        <v>269</v>
      </c>
      <c r="E6" s="10" t="s">
        <v>270</v>
      </c>
      <c r="F6" s="23" t="s">
        <v>26</v>
      </c>
      <c r="G6" s="12">
        <v>399000</v>
      </c>
      <c r="H6" s="12"/>
      <c r="I6" s="12">
        <v>2499000</v>
      </c>
      <c r="J6" s="10" t="s">
        <v>271</v>
      </c>
      <c r="K6" s="10" t="s">
        <v>272</v>
      </c>
      <c r="L6" s="10" t="s">
        <v>6</v>
      </c>
      <c r="M6" s="11" t="s">
        <v>210</v>
      </c>
    </row>
    <row r="7" spans="1:13" s="10" customFormat="1" x14ac:dyDescent="0.25">
      <c r="A7" s="10" t="s">
        <v>273</v>
      </c>
      <c r="B7" s="10" t="s">
        <v>222</v>
      </c>
      <c r="C7" s="10" t="s">
        <v>274</v>
      </c>
      <c r="D7" s="10" t="s">
        <v>275</v>
      </c>
      <c r="E7" s="10" t="s">
        <v>276</v>
      </c>
      <c r="F7" s="23" t="s">
        <v>26</v>
      </c>
      <c r="G7" s="12"/>
      <c r="H7" s="12"/>
      <c r="I7" s="12">
        <v>2380000</v>
      </c>
      <c r="J7" s="10" t="s">
        <v>277</v>
      </c>
      <c r="K7" s="10" t="s">
        <v>278</v>
      </c>
      <c r="L7" s="10" t="s">
        <v>6</v>
      </c>
      <c r="M7" s="10" t="s">
        <v>6</v>
      </c>
    </row>
  </sheetData>
  <autoFilter ref="A5:M5"/>
  <mergeCells count="2">
    <mergeCell ref="A1:M1"/>
    <mergeCell ref="A2:M2"/>
  </mergeCells>
  <hyperlinks>
    <hyperlink ref="A3" r:id="rId1" location="#'Controles'!A1"/>
    <hyperlink ref="M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34" customWidth="1"/>
    <col min="4" max="4" width="44" customWidth="1"/>
    <col min="5" max="5" width="60" customWidth="1"/>
    <col min="6" max="6" width="13" customWidth="1"/>
    <col min="7" max="9" width="16" customWidth="1"/>
    <col min="10" max="10" width="28" customWidth="1"/>
    <col min="11" max="11" width="60" customWidth="1"/>
    <col min="12" max="12" width="24" customWidth="1"/>
    <col min="13" max="13" width="30" customWidth="1"/>
  </cols>
  <sheetData>
    <row r="1" ht="26" customHeight="1" spans="1:13" x14ac:dyDescent="0.25">
      <c r="A1" s="1" t="s">
        <v>279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7" t="s">
        <v>280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" x14ac:dyDescent="0.25">
      <c r="A3" s="21" t="s">
        <v>177</v>
      </c>
    </row>
    <row r="4" spans="1:9" x14ac:dyDescent="0.25">
      <c r="A4" s="5" t="s">
        <v>178</v>
      </c>
      <c r="G4" s="16">
        <f>SUM(G6:G10)</f>
        <v>79800</v>
      </c>
      <c r="H4" s="16">
        <f>SUM(H6:H10)</f>
        <v>8970000</v>
      </c>
      <c r="I4" s="16">
        <f>SUM(I6:I10)</f>
        <v>19956300</v>
      </c>
    </row>
    <row r="5" spans="1:13" x14ac:dyDescent="0.25">
      <c r="A5" s="22" t="s">
        <v>179</v>
      </c>
      <c r="B5" s="22" t="s">
        <v>180</v>
      </c>
      <c r="C5" s="22" t="s">
        <v>181</v>
      </c>
      <c r="D5" s="22" t="s">
        <v>182</v>
      </c>
      <c r="E5" s="22" t="s">
        <v>183</v>
      </c>
      <c r="F5" s="22" t="s">
        <v>184</v>
      </c>
      <c r="G5" s="22" t="s">
        <v>12</v>
      </c>
      <c r="H5" s="22" t="s">
        <v>13</v>
      </c>
      <c r="I5" s="22" t="s">
        <v>14</v>
      </c>
      <c r="J5" s="22" t="s">
        <v>22</v>
      </c>
      <c r="K5" s="22" t="s">
        <v>185</v>
      </c>
      <c r="L5" s="22" t="s">
        <v>186</v>
      </c>
      <c r="M5" s="22" t="s">
        <v>187</v>
      </c>
    </row>
    <row r="6" spans="1:13" s="10" customFormat="1" x14ac:dyDescent="0.25">
      <c r="A6" s="10" t="s">
        <v>281</v>
      </c>
      <c r="B6" s="10" t="s">
        <v>282</v>
      </c>
      <c r="C6" s="10" t="s">
        <v>283</v>
      </c>
      <c r="D6" s="10" t="s">
        <v>284</v>
      </c>
      <c r="E6" s="10" t="s">
        <v>285</v>
      </c>
      <c r="F6" s="23" t="s">
        <v>26</v>
      </c>
      <c r="G6" s="12">
        <v>79800</v>
      </c>
      <c r="H6" s="12">
        <v>420000</v>
      </c>
      <c r="I6" s="12">
        <v>499800</v>
      </c>
      <c r="J6" s="10" t="s">
        <v>286</v>
      </c>
      <c r="K6" s="10" t="s">
        <v>287</v>
      </c>
      <c r="L6" s="10" t="s">
        <v>6</v>
      </c>
      <c r="M6" s="10" t="s">
        <v>6</v>
      </c>
    </row>
    <row r="7" spans="1:13" s="10" customFormat="1" x14ac:dyDescent="0.25">
      <c r="A7" s="10" t="s">
        <v>288</v>
      </c>
      <c r="B7" s="10" t="s">
        <v>289</v>
      </c>
      <c r="C7" s="10" t="s">
        <v>290</v>
      </c>
      <c r="D7" s="10" t="s">
        <v>291</v>
      </c>
      <c r="E7" s="10" t="s">
        <v>292</v>
      </c>
      <c r="F7" s="24" t="s">
        <v>27</v>
      </c>
      <c r="G7" s="12"/>
      <c r="H7" s="12">
        <v>4500000</v>
      </c>
      <c r="I7" s="12">
        <v>5355000</v>
      </c>
      <c r="J7" s="10" t="s">
        <v>293</v>
      </c>
      <c r="K7" s="10" t="s">
        <v>294</v>
      </c>
      <c r="L7" s="10" t="s">
        <v>6</v>
      </c>
      <c r="M7" s="11" t="s">
        <v>210</v>
      </c>
    </row>
    <row r="8" spans="1:13" s="10" customFormat="1" x14ac:dyDescent="0.25">
      <c r="A8" s="10" t="s">
        <v>295</v>
      </c>
      <c r="B8" s="10" t="s">
        <v>296</v>
      </c>
      <c r="C8" s="10" t="s">
        <v>297</v>
      </c>
      <c r="D8" s="10" t="s">
        <v>291</v>
      </c>
      <c r="E8" s="10" t="s">
        <v>298</v>
      </c>
      <c r="F8" s="24" t="s">
        <v>27</v>
      </c>
      <c r="G8" s="12"/>
      <c r="H8" s="12">
        <v>2150000</v>
      </c>
      <c r="I8" s="12">
        <v>2558500</v>
      </c>
      <c r="J8" s="10" t="s">
        <v>293</v>
      </c>
      <c r="K8" s="10" t="s">
        <v>294</v>
      </c>
      <c r="L8" s="10" t="s">
        <v>6</v>
      </c>
      <c r="M8" s="11" t="s">
        <v>210</v>
      </c>
    </row>
    <row r="9" spans="1:13" s="10" customFormat="1" x14ac:dyDescent="0.25">
      <c r="A9" s="10" t="s">
        <v>299</v>
      </c>
      <c r="B9" s="10" t="s">
        <v>289</v>
      </c>
      <c r="C9" s="10" t="s">
        <v>300</v>
      </c>
      <c r="D9" s="10" t="s">
        <v>291</v>
      </c>
      <c r="E9" s="10" t="s">
        <v>301</v>
      </c>
      <c r="F9" s="24" t="s">
        <v>27</v>
      </c>
      <c r="G9" s="12"/>
      <c r="H9" s="12">
        <v>1900000</v>
      </c>
      <c r="I9" s="12">
        <v>2261000</v>
      </c>
      <c r="J9" s="10" t="s">
        <v>293</v>
      </c>
      <c r="K9" s="10" t="s">
        <v>294</v>
      </c>
      <c r="L9" s="10" t="s">
        <v>6</v>
      </c>
      <c r="M9" s="11" t="s">
        <v>210</v>
      </c>
    </row>
    <row r="10" spans="1:13" s="10" customFormat="1" x14ac:dyDescent="0.25">
      <c r="A10" s="10" t="s">
        <v>242</v>
      </c>
      <c r="B10" s="10" t="s">
        <v>243</v>
      </c>
      <c r="C10" s="10" t="s">
        <v>302</v>
      </c>
      <c r="D10" s="10" t="s">
        <v>303</v>
      </c>
      <c r="E10" s="10" t="s">
        <v>304</v>
      </c>
      <c r="F10" s="25" t="s">
        <v>28</v>
      </c>
      <c r="G10" s="12"/>
      <c r="H10" s="12"/>
      <c r="I10" s="12">
        <v>9282000</v>
      </c>
      <c r="J10" s="10" t="s">
        <v>305</v>
      </c>
      <c r="K10" s="10" t="s">
        <v>306</v>
      </c>
      <c r="L10" s="15" t="s">
        <v>307</v>
      </c>
      <c r="M10" s="11" t="s">
        <v>210</v>
      </c>
    </row>
  </sheetData>
  <autoFilter ref="A5:M5"/>
  <mergeCells count="2">
    <mergeCell ref="A1:M1"/>
    <mergeCell ref="A2:M2"/>
  </mergeCells>
  <hyperlinks>
    <hyperlink ref="A3" r:id="rId1" location="#'Controles'!A1"/>
    <hyperlink ref="M7" r:id="rId2"/>
    <hyperlink ref="M8" r:id="rId3"/>
    <hyperlink ref="M9" r:id="rId4"/>
    <hyperlink ref="M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Controles</vt:lpstr>
      <vt:lpstr>C01 Resolucion</vt:lpstr>
      <vt:lpstr>C02 Numeracion</vt:lpstr>
      <vt:lpstr>C03 Notas credito</vt:lpstr>
      <vt:lpstr>C04 Tarifa IVA</vt:lpstr>
      <vt:lpstr>C05 Exportaciones</vt:lpstr>
      <vt:lpstr>C07 Forma de pago</vt:lpstr>
      <vt:lpstr>C08 Doble factura</vt:lpstr>
      <vt:lpstr>C10 Acuses</vt:lpstr>
      <vt:lpstr>C12 INC compras</vt:lpstr>
      <vt:lpstr>C15 Efectivo</vt:lpstr>
      <vt:lpstr>C28 Cruce ventas</vt:lpstr>
      <vt:lpstr>C29 Cruce compras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Cotejo 360 · Gestiontech 360</dc:creator>
  <dc:title/>
  <dc:subject/>
  <dc:description/>
  <cp:keywords/>
  <cp:category/>
  <cp:lastModifiedBy>Unknown</cp:lastModifiedBy>
  <dcterms:created xsi:type="dcterms:W3CDTF">2026-10-07T14:07:25Z</dcterms:created>
  <dcterms:modified xsi:type="dcterms:W3CDTF">2026-10-07T14:07:25Z</dcterms:modified>
</cp:coreProperties>
</file>