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rio 300" state="visible" r:id="rId4"/>
    <sheet sheetId="2" name="R28 Gravadas general" state="visible" r:id="rId5"/>
    <sheet sheetId="3" name="R39-40 Excluidas" state="visible" r:id="rId6"/>
    <sheet sheetId="4" name="R42 Devol ventas" state="visible" r:id="rId7"/>
    <sheet sheetId="5" name="R51 Bienes general" state="visible" r:id="rId8"/>
    <sheet sheetId="6" name="R54 Excluidos" state="visible" r:id="rId9"/>
    <sheet sheetId="7" name="Sin XML" state="visible" r:id="rId10"/>
    <sheet sheetId="8" name="NC que no entran" state="visible" r:id="rId11"/>
  </sheets>
  <calcPr calcId="171027"/>
</workbook>
</file>

<file path=xl/sharedStrings.xml><?xml version="1.0" encoding="utf-8"?>
<sst xmlns="http://schemas.openxmlformats.org/spreadsheetml/2006/main" count="508" uniqueCount="291">
  <si>
    <t>Formulario 300 · IVA · jul-ago 2026</t>
  </si>
  <si>
    <t>DISTRIBUCIONES ANDINAS S.A.S.</t>
  </si>
  <si>
    <t>Período bimestral: jul-ago 2026 · generado el 7/10/2026</t>
  </si>
  <si>
    <t>15 documento(s) de venta y 5 de compra en el período · todos con XML</t>
  </si>
  <si>
    <t>PARA CONTRASTAR, NO PARA LIQUIDAR. Cotejo 360 no reporta su contabilidad: reporta lo que pasó por la facturación electrónica de ventas y de compras. Póngalo al lado de su declaración renglón por renglón; cada diferencia es algo que hay que poder explicar. Los totales y saldos se calculan con las fórmulas del formulario sobre estas cifras. Las celdas amarillas las completa usted.</t>
  </si>
  <si>
    <t>Cada casilla va aproximada al múltiplo de mil más cercano, como pide el instructivo; las pestañas conservan los pesos exactos.</t>
  </si>
  <si>
    <t>Renglón</t>
  </si>
  <si>
    <t>Concepto</t>
  </si>
  <si>
    <t>Valor</t>
  </si>
  <si>
    <t>De dónde sale</t>
  </si>
  <si>
    <t>Ingresos brutos recibidos durante el período</t>
  </si>
  <si>
    <t>27</t>
  </si>
  <si>
    <t>Por operaciones gravadas al 5 %</t>
  </si>
  <si>
    <t>Sin movimientos en el período</t>
  </si>
  <si>
    <t>28</t>
  </si>
  <si>
    <t>Por operaciones gravadas a la tarifa general</t>
  </si>
  <si>
    <t>12 fila(s) en la pestaña «R28 Gravadas general», columna Base</t>
  </si>
  <si>
    <t>29</t>
  </si>
  <si>
    <t>A.I.U. por operaciones gravadas (base gravable especial)</t>
  </si>
  <si>
    <t>30</t>
  </si>
  <si>
    <t>Por exportación de bienes</t>
  </si>
  <si>
    <t>31</t>
  </si>
  <si>
    <t>Por exportación de servicios</t>
  </si>
  <si>
    <t>32</t>
  </si>
  <si>
    <t>Por ventas a sociedades de comercialización internacional</t>
  </si>
  <si>
    <t>No lo alimenta la facturación electrónica: no se identifica en el XML</t>
  </si>
  <si>
    <t>33</t>
  </si>
  <si>
    <t>Por ventas a zonas francas</t>
  </si>
  <si>
    <t>No lo alimenta la facturación electrónica: no se identifica con certeza en el XML</t>
  </si>
  <si>
    <t>34</t>
  </si>
  <si>
    <t>Por juegos de suerte y azar</t>
  </si>
  <si>
    <t>No lo alimenta la facturación electrónica: no aplica a la facturación electrónica corriente</t>
  </si>
  <si>
    <t>35</t>
  </si>
  <si>
    <t>Por operaciones exentas</t>
  </si>
  <si>
    <t>36</t>
  </si>
  <si>
    <t>Por venta de cerveza de producción nacional o importada</t>
  </si>
  <si>
    <t>No lo alimenta la facturación electrónica: sectorial</t>
  </si>
  <si>
    <t>37</t>
  </si>
  <si>
    <t>Por venta de gaseosas y similares</t>
  </si>
  <si>
    <t>38</t>
  </si>
  <si>
    <t>Por venta de licores, aperitivos, vinos y similares</t>
  </si>
  <si>
    <t>39</t>
  </si>
  <si>
    <t>Por operaciones excluidas (39) y no gravadas (40), juntas</t>
  </si>
  <si>
    <t>2 fila(s) en la pestaña «R39-40 Excluidas», columna Base</t>
  </si>
  <si>
    <t>40</t>
  </si>
  <si>
    <t>Por operaciones no gravadas</t>
  </si>
  <si>
    <t>No lo alimenta la facturación electrónica: van juntas en el 39: el XML no distingue una excluida de una no gravada</t>
  </si>
  <si>
    <t>41</t>
  </si>
  <si>
    <t>Total ingresos brutos</t>
  </si>
  <si>
    <t>Fórmula: suma(27 a 40)</t>
  </si>
  <si>
    <t>42</t>
  </si>
  <si>
    <t>Devoluciones en ventas anuladas, rescindidas o resueltas</t>
  </si>
  <si>
    <t>1 fila(s) en la pestaña «R42 Devol ventas», columna Base</t>
  </si>
  <si>
    <t>43</t>
  </si>
  <si>
    <t>Total ingresos netos recibidos durante el período</t>
  </si>
  <si>
    <t>Fórmula: 41-42</t>
  </si>
  <si>
    <t>Compras</t>
  </si>
  <si>
    <t>44</t>
  </si>
  <si>
    <t>Importaciones · de bienes gravados al 5 %</t>
  </si>
  <si>
    <t>No lo alimenta la facturación electrónica: no es facturación electrónica: va en la declaración de importación</t>
  </si>
  <si>
    <t>45</t>
  </si>
  <si>
    <t>Importaciones · de bienes gravados a la tarifa general</t>
  </si>
  <si>
    <t>46</t>
  </si>
  <si>
    <t>Importaciones · de bienes gravados de zonas francas</t>
  </si>
  <si>
    <t>47</t>
  </si>
  <si>
    <t>Importaciones · de bienes no gravados</t>
  </si>
  <si>
    <t>48</t>
  </si>
  <si>
    <t>Importaciones · de bienes excluidos, exentos y no gravados</t>
  </si>
  <si>
    <t>49</t>
  </si>
  <si>
    <t>Importaciones · de servicios</t>
  </si>
  <si>
    <t>50</t>
  </si>
  <si>
    <t>Nacionales · de bienes gravados al 5 %</t>
  </si>
  <si>
    <t>51</t>
  </si>
  <si>
    <t>Nacionales · de bienes gravados a la tarifa general</t>
  </si>
  <si>
    <t>4 fila(s) en la pestaña «R51 Bienes general», columna Base</t>
  </si>
  <si>
    <t>52</t>
  </si>
  <si>
    <t>Nacionales · de servicios gravados al 5 %</t>
  </si>
  <si>
    <t>53</t>
  </si>
  <si>
    <t>Nacionales · de servicios gravados a la tarifa general</t>
  </si>
  <si>
    <t>54</t>
  </si>
  <si>
    <t>Nacionales · de bienes y servicios excluidos, exentos y no gravados</t>
  </si>
  <si>
    <t>2 fila(s) en la pestaña «R54 Excluidos», columna Base</t>
  </si>
  <si>
    <t>55</t>
  </si>
  <si>
    <t>Total compras e importaciones brutas</t>
  </si>
  <si>
    <t>Fórmula: suma(44 a 54)</t>
  </si>
  <si>
    <t>56</t>
  </si>
  <si>
    <t>Devoluciones en compras anuladas, rescindidas o resueltas</t>
  </si>
  <si>
    <t>57</t>
  </si>
  <si>
    <t>Total compras netas realizadas durante el período</t>
  </si>
  <si>
    <t>Fórmula: 55-56</t>
  </si>
  <si>
    <t>Liquidación privada · impuesto generado</t>
  </si>
  <si>
    <t>58</t>
  </si>
  <si>
    <t>A la tarifa del 5 %</t>
  </si>
  <si>
    <t>59</t>
  </si>
  <si>
    <t>A la tarifa general</t>
  </si>
  <si>
    <t>Pestaña «R28 Gravadas general» (la del renglón 28), columna Impuesto</t>
  </si>
  <si>
    <t>60</t>
  </si>
  <si>
    <t>Sobre AIU en operaciones gravadas</t>
  </si>
  <si>
    <t>61</t>
  </si>
  <si>
    <t>En juegos de suerte y azar</t>
  </si>
  <si>
    <t>No lo alimenta la facturación electrónica: —</t>
  </si>
  <si>
    <t>62</t>
  </si>
  <si>
    <t>En venta de cerveza</t>
  </si>
  <si>
    <t>63</t>
  </si>
  <si>
    <t>En venta de gaseosas y similares</t>
  </si>
  <si>
    <t>64</t>
  </si>
  <si>
    <t>En venta de licores, aperitivos, vinos y similares</t>
  </si>
  <si>
    <t>65</t>
  </si>
  <si>
    <t>En retiro de inventario para activos fijos, consumo, muestras o donaciones</t>
  </si>
  <si>
    <t>No lo alimenta la facturación electrónica: es un hecho contable, no facturado</t>
  </si>
  <si>
    <t>66</t>
  </si>
  <si>
    <t>IVA recuperado en devoluciones en compras anuladas, rescindidas o resueltas</t>
  </si>
  <si>
    <t>67</t>
  </si>
  <si>
    <t>Total impuesto generado por operaciones gravadas</t>
  </si>
  <si>
    <t>Fórmula: suma(58 a 66)</t>
  </si>
  <si>
    <t>Liquidación privada · impuestos descontables</t>
  </si>
  <si>
    <t>68</t>
  </si>
  <si>
    <t>Descontables · por importaciones gravadas al 5 %</t>
  </si>
  <si>
    <t>69</t>
  </si>
  <si>
    <t>Descontables · por importaciones gravadas a la tarifa general</t>
  </si>
  <si>
    <t>70</t>
  </si>
  <si>
    <t>Descontables · de bienes y servicios gravados de zonas francas</t>
  </si>
  <si>
    <t>71</t>
  </si>
  <si>
    <t>Por compras de bienes gravados al 5 %</t>
  </si>
  <si>
    <t>72</t>
  </si>
  <si>
    <t>Por compras de bienes gravados a la tarifa general</t>
  </si>
  <si>
    <t>Pestaña «R51 Bienes general» (la del renglón 51), columna Impuesto</t>
  </si>
  <si>
    <t>73</t>
  </si>
  <si>
    <t>Por compras de licores, aperitivos, vinos y similares</t>
  </si>
  <si>
    <t>74</t>
  </si>
  <si>
    <t>Por servicios gravados al 5 %</t>
  </si>
  <si>
    <t>75</t>
  </si>
  <si>
    <t>Por servicios gravados a la tarifa general</t>
  </si>
  <si>
    <t>76</t>
  </si>
  <si>
    <t>Descuento IVA exploración hidrocarburos</t>
  </si>
  <si>
    <t>77</t>
  </si>
  <si>
    <t>Total impuesto pagado o facturado</t>
  </si>
  <si>
    <t>Fórmula: suma(68 a 76)</t>
  </si>
  <si>
    <t>78</t>
  </si>
  <si>
    <t>IVA retenido por servicios prestados en Colombia por no domiciliados o no residentes</t>
  </si>
  <si>
    <t>79</t>
  </si>
  <si>
    <t>IVA resultante por devoluciones en ventas anuladas, rescindidas o resueltas</t>
  </si>
  <si>
    <t>Pestaña «R42 Devol ventas» (la del renglón 42), columna Impuesto</t>
  </si>
  <si>
    <t>80</t>
  </si>
  <si>
    <t>Ajuste impuestos descontables (pérdidas, hurto o castigo de inventarios)</t>
  </si>
  <si>
    <t>Lo completa usted</t>
  </si>
  <si>
    <t>81</t>
  </si>
  <si>
    <t>Total impuestos descontables</t>
  </si>
  <si>
    <t>Fórmula: 77+78+79-80</t>
  </si>
  <si>
    <t>Saldos</t>
  </si>
  <si>
    <t>82</t>
  </si>
  <si>
    <t>Saldo a pagar por el período fiscal</t>
  </si>
  <si>
    <t>Fórmula: MAX(0, 67-81)</t>
  </si>
  <si>
    <t>83</t>
  </si>
  <si>
    <t>Saldo a favor del período fiscal</t>
  </si>
  <si>
    <t>Fórmula: MAX(0, 81-67)</t>
  </si>
  <si>
    <t>84</t>
  </si>
  <si>
    <t>Saldo a favor del período fiscal anterior</t>
  </si>
  <si>
    <t>85</t>
  </si>
  <si>
    <t>Retenciones por IVA que le practicaron</t>
  </si>
  <si>
    <t>86</t>
  </si>
  <si>
    <t>Saldo a pagar por impuesto</t>
  </si>
  <si>
    <t>Fórmula: MAX(0, 82-84-85)</t>
  </si>
  <si>
    <t>87</t>
  </si>
  <si>
    <t>Sanciones</t>
  </si>
  <si>
    <t>88</t>
  </si>
  <si>
    <t>Total saldo a pagar</t>
  </si>
  <si>
    <t>Fórmula: MAX(0, 82-83-84-85+87)</t>
  </si>
  <si>
    <t>89</t>
  </si>
  <si>
    <t>Total saldo a favor</t>
  </si>
  <si>
    <t>Fórmula: MAX(0, 83+84+85-82-87)</t>
  </si>
  <si>
    <t>Anexos: lo que no entra en ningún renglón, y por qué</t>
  </si>
  <si>
    <t/>
  </si>
  <si>
    <t>Documentos sin XML: no entran en ningún renglón</t>
  </si>
  <si>
    <t>0 fila(s) en la pestaña «Sin XML»</t>
  </si>
  <si>
    <t>Notas crédito que no son devolución</t>
  </si>
  <si>
    <t>0 fila(s) en la pestaña «NC que no entran»</t>
  </si>
  <si>
    <t>Renglón 28 · Por operaciones gravadas a la tarifa general</t>
  </si>
  <si>
    <t>Líneas con IVA al 19 %. Si la base gravable es menor que el valor de la línea, la línea va al 29 (AIU).</t>
  </si>
  <si>
    <t>← Volver al renglón 28 en «Formulario 300»</t>
  </si>
  <si>
    <t>Totales</t>
  </si>
  <si>
    <t>Documento</t>
  </si>
  <si>
    <t>Tipo</t>
  </si>
  <si>
    <t>Fecha</t>
  </si>
  <si>
    <t>NIT</t>
  </si>
  <si>
    <t>Tercero</t>
  </si>
  <si>
    <t>Línea</t>
  </si>
  <si>
    <t>Descripción</t>
  </si>
  <si>
    <t>Base</t>
  </si>
  <si>
    <t>Tarifa %</t>
  </si>
  <si>
    <t>Impuesto</t>
  </si>
  <si>
    <t>Criterio</t>
  </si>
  <si>
    <t>Revisar</t>
  </si>
  <si>
    <t>FE1201</t>
  </si>
  <si>
    <t>Factura electrónica</t>
  </si>
  <si>
    <t>2026-07-03</t>
  </si>
  <si>
    <t>830101010</t>
  </si>
  <si>
    <t>FERRETERIA EL TORNILLO S.A.S.</t>
  </si>
  <si>
    <t>1</t>
  </si>
  <si>
    <t>Mantenimiento preventivo de equipos</t>
  </si>
  <si>
    <t>Gravada al 19 %</t>
  </si>
  <si>
    <t>FE1202</t>
  </si>
  <si>
    <t>2026-07-06</t>
  </si>
  <si>
    <t>860202020</t>
  </si>
  <si>
    <t>ALIMENTOS DEL VALLE LTDA</t>
  </si>
  <si>
    <t>FE1203</t>
  </si>
  <si>
    <t>2026-07-09</t>
  </si>
  <si>
    <t>900303030</t>
  </si>
  <si>
    <t>TRANSPORTES DEL NORTE S.A.S.</t>
  </si>
  <si>
    <t>FE1204</t>
  </si>
  <si>
    <t>2026-07-12</t>
  </si>
  <si>
    <t>901404040</t>
  </si>
  <si>
    <t>CONFECCIONES MARIBEL S.A.S.</t>
  </si>
  <si>
    <t>FE1205</t>
  </si>
  <si>
    <t>2026-07-15</t>
  </si>
  <si>
    <t>800505050</t>
  </si>
  <si>
    <t>PANADERIA LA ESPIGA LTDA</t>
  </si>
  <si>
    <t>FE1206</t>
  </si>
  <si>
    <t>2026-07-18</t>
  </si>
  <si>
    <t>901606060</t>
  </si>
  <si>
    <t>SEGURIDAD ANDINA S.A.S.</t>
  </si>
  <si>
    <t>FE1207</t>
  </si>
  <si>
    <t>2026-07-21</t>
  </si>
  <si>
    <t>830707070</t>
  </si>
  <si>
    <t>PAPELERIA CENTRAL S.A.S.</t>
  </si>
  <si>
    <t>FE1208</t>
  </si>
  <si>
    <t>2026-07-24</t>
  </si>
  <si>
    <t>900808080</t>
  </si>
  <si>
    <t>LOGISTICA CARIBE S.A.S.</t>
  </si>
  <si>
    <t>FE1210</t>
  </si>
  <si>
    <t>2026-07-28</t>
  </si>
  <si>
    <t>Licencia de software de gestión</t>
  </si>
  <si>
    <t>FE1213</t>
  </si>
  <si>
    <t>2026-07-30</t>
  </si>
  <si>
    <t>FE1214</t>
  </si>
  <si>
    <t>2026-07-31</t>
  </si>
  <si>
    <t>FE1215</t>
  </si>
  <si>
    <t>Renglón 39 · Por operaciones excluidas (39) y no gravadas (40), juntas</t>
  </si>
  <si>
    <t>Líneas sin tributo IVA, más la porción no AIU de las líneas del 29. El XML no distingue una excluida de una no gravada: van juntas y se reparten en su declaración.</t>
  </si>
  <si>
    <t>← Volver al renglón 39 en «Formulario 300»</t>
  </si>
  <si>
    <t>FE1211</t>
  </si>
  <si>
    <t>2026-07-29</t>
  </si>
  <si>
    <t>La línea no trae el tributo IVA: excluida o no gravada</t>
  </si>
  <si>
    <t>FE1212</t>
  </si>
  <si>
    <t>1790012345001</t>
  </si>
  <si>
    <t>ANDES CONSULTING GROUP S.A.</t>
  </si>
  <si>
    <t>Servicios de consultoría</t>
  </si>
  <si>
    <t>Renglón 42 · Devoluciones en ventas anuladas, rescindidas o resueltas</t>
  </si>
  <si>
    <t>Notas crédito emitidas, base sin IVA, por código de concepto: 1 y 2 entran; 3, 4 y 6 entran para revisar; 5 (pronto pago) no entra y va al anexo.</t>
  </si>
  <si>
    <t>← Volver al renglón 42 en «Formulario 300»</t>
  </si>
  <si>
    <t>NC0042</t>
  </si>
  <si>
    <t>Nota crédito electrónica</t>
  </si>
  <si>
    <t>Nota crédito sin código de concepto</t>
  </si>
  <si>
    <t>La nota no trae código de concepto: no se pudo confirmar que sea una devolución</t>
  </si>
  <si>
    <t>Renglón 51 · Nacionales · de bienes gravados a la tarifa general</t>
  </si>
  <si>
    <t>Compras con IVA al 19 %, líneas de bienes según la sección 4.</t>
  </si>
  <si>
    <t>← Volver al renglón 51 en «Formulario 300»</t>
  </si>
  <si>
    <t>FV77120</t>
  </si>
  <si>
    <t>901010101</t>
  </si>
  <si>
    <t>SUMINISTROS INDUSTRIALES DEL SUR S.A.S.</t>
  </si>
  <si>
    <t>Repuestos y herramienta</t>
  </si>
  <si>
    <t>Supuesto: la línea no trae código UNSPSC ni una unidad de servicio</t>
  </si>
  <si>
    <t>FC44210</t>
  </si>
  <si>
    <t>860111222</t>
  </si>
  <si>
    <t>IMPORTACIONES PACIFICO LTDA</t>
  </si>
  <si>
    <t>Equipos de cómputo</t>
  </si>
  <si>
    <t>ARR2026</t>
  </si>
  <si>
    <t>2026-07-20</t>
  </si>
  <si>
    <t>900222333</t>
  </si>
  <si>
    <t>INMOBILIARIA SANTA BARBARA S.A.S.</t>
  </si>
  <si>
    <t>Servicios del mes</t>
  </si>
  <si>
    <t>SERV1180</t>
  </si>
  <si>
    <t>830444555</t>
  </si>
  <si>
    <t>SERVICIOS CONTABLES INTEGRALES S.A.S.</t>
  </si>
  <si>
    <t>Renglón 54 · Nacionales · de bienes y servicios excluidos, exentos y no gravados</t>
  </si>
  <si>
    <t>Compras sin IVA o al 0 %, incluidos los documentos soporte a residentes.</t>
  </si>
  <si>
    <t>← Volver al renglón 54 en «Formulario 300»</t>
  </si>
  <si>
    <t>REST8891</t>
  </si>
  <si>
    <t>2026-07-14</t>
  </si>
  <si>
    <t>830909090</t>
  </si>
  <si>
    <t>ASADERO LA BRASA ROJA S.A.S.</t>
  </si>
  <si>
    <t>Almuerzo ejecutivo</t>
  </si>
  <si>
    <t>Compra sin tributo IVA: excluida o no gravada</t>
  </si>
  <si>
    <t>2</t>
  </si>
  <si>
    <t>Bebidas</t>
  </si>
  <si>
    <t>Sin el XML no hay líneas, y sin líneas no se puede separar gravado de excluido ni bien de servicio. Estos documentos NO están en los renglones: descargue su XML (nivel de detalle Completo) y vuelva a generar el formulario.</t>
  </si>
  <si>
    <t>← Volver a «Formulario 300»</t>
  </si>
  <si>
    <t>Lado</t>
  </si>
  <si>
    <t>Total</t>
  </si>
  <si>
    <t>IVA</t>
  </si>
  <si>
    <t>Notas crédito con código 5 (descuento por pronto pago): es un descuento condicionado (art. 447 ET), no una devolución, y no recupera 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</si>
</sst>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FF"/>
      <sz val="15"/>
    </font>
    <font>
      <color rgb="FF5B6B80"/>
    </font>
    <font>
      <b/>
      <color rgb="FF8A6100"/>
    </font>
    <font>
      <i/>
      <color rgb="FF5B6B80"/>
    </font>
    <font>
      <b/>
      <color rgb="FFFFFFFF"/>
    </font>
    <font>
      <b/>
      <color rgb="FF0A2540"/>
    </font>
    <font>
      <u/>
      <color rgb="FF1F5AA8"/>
    </font>
    <font>
      <b/>
    </font>
    <font>
      <b/>
      <color rgb="FFFFFFFF"/>
      <sz val="13"/>
    </font>
  </fonts>
  <fills count="7">
    <fill>
      <patternFill patternType="none"/>
    </fill>
    <fill>
      <patternFill patternType="gray125"/>
    </fill>
    <fill>
      <patternFill patternType="solid">
        <fgColor rgb="FF0A2540"/>
      </patternFill>
    </fill>
    <fill>
      <patternFill patternType="solid">
        <fgColor rgb="FFFFF4E0"/>
      </patternFill>
    </fill>
    <fill>
      <patternFill patternType="solid">
        <fgColor rgb="FF1F5AA8"/>
      </patternFill>
    </fill>
    <fill>
      <patternFill patternType="solid">
        <fgColor rgb="FFF4F6F8"/>
      </patternFill>
    </fill>
    <fill>
      <patternFill patternType="solid">
        <fgColor rgb="FF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vertical="center" wrapText="1"/>
    </xf>
    <xf numFmtId="0" fontId="4" fillId="0" borderId="0" xfId="0" applyFont="1"/>
    <xf numFmtId="0" fontId="5" fillId="4" borderId="0" xfId="0" applyFont="1" applyFill="1"/>
    <xf numFmtId="0" fontId="6" fillId="5" borderId="0" xfId="0" applyFont="1" applyFill="1"/>
    <xf numFmtId="3" fontId="0" fillId="0" borderId="0" xfId="0" applyNumberFormat="1"/>
    <xf numFmtId="0" fontId="2" fillId="0" borderId="0" xfId="0" applyFont="1" applyAlignment="1">
      <alignment wrapText="1"/>
    </xf>
    <xf numFmtId="0" fontId="7" fillId="0" borderId="0" xfId="0" applyFont="1"/>
    <xf numFmtId="3" fontId="8" fillId="0" borderId="0" xfId="0" applyNumberFormat="1" applyFont="1"/>
    <xf numFmtId="3" fontId="0" fillId="6" borderId="0" xfId="0" applyNumberFormat="1" applyFill="1"/>
    <xf numFmtId="0" fontId="9" fillId="2" borderId="0" xfId="0" applyFont="1" applyFill="1"/>
    <xf numFmtId="0" fontId="4" fillId="0" borderId="0" xfId="0" applyFont="1" applyAlignment="1">
      <alignment vertical="top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R28 Gravadas general&apos;!A1" TargetMode="External"/><Relationship Id="rId2" Type="http://schemas.openxmlformats.org/officeDocument/2006/relationships/hyperlink" Target="#&apos;R39-40 Excluidas&apos;!A1" TargetMode="External"/><Relationship Id="rId3" Type="http://schemas.openxmlformats.org/officeDocument/2006/relationships/hyperlink" Target="#&apos;R42 Devol ventas&apos;!A1" TargetMode="External"/><Relationship Id="rId4" Type="http://schemas.openxmlformats.org/officeDocument/2006/relationships/hyperlink" Target="#&apos;R51 Bienes general&apos;!A1" TargetMode="External"/><Relationship Id="rId5" Type="http://schemas.openxmlformats.org/officeDocument/2006/relationships/hyperlink" Target="#&apos;R54 Excluidos&apos;!A1" TargetMode="External"/><Relationship Id="rId6" Type="http://schemas.openxmlformats.org/officeDocument/2006/relationships/hyperlink" Target="#&apos;R28 Gravadas general&apos;!A1" TargetMode="External"/><Relationship Id="rId7" Type="http://schemas.openxmlformats.org/officeDocument/2006/relationships/hyperlink" Target="#&apos;R51 Bienes general&apos;!A1" TargetMode="External"/><Relationship Id="rId8" Type="http://schemas.openxmlformats.org/officeDocument/2006/relationships/hyperlink" Target="#&apos;R42 Devol ventas&apos;!A1" TargetMode="External"/><Relationship Id="rId9" Type="http://schemas.openxmlformats.org/officeDocument/2006/relationships/hyperlink" Target="#&apos;Sin XML&apos;!A1" TargetMode="External"/><Relationship Id="rId10" Type="http://schemas.openxmlformats.org/officeDocument/2006/relationships/hyperlink" Target="#&apos;NC que no entran&apos;!A1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#&apos;Formulario 300&apos;!A11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#&apos;Formulario 300&apos;!A22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#&apos;Formulario 300&apos;!A25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#&apos;Formulario 300&apos;!A35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#&apos;Formulario 300&apos;!A38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#&apos;Formulario 300&apos;!A79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#&apos;Formulario 300&apos;!A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FormatPr defaultRowHeight="15" outlineLevelRow="0" outlineLevelCol="0" x14ac:dyDescent="55"/>
  <cols>
    <col min="1" max="1" width="12" customWidth="1"/>
    <col min="2" max="2" width="62" customWidth="1"/>
    <col min="3" max="3" width="20" customWidth="1"/>
    <col min="4" max="4" width="58" customWidth="1"/>
  </cols>
  <sheetData>
    <row r="1" ht="26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ht="60" customHeight="1" spans="1:4" x14ac:dyDescent="0.25">
      <c r="A5" s="3" t="s">
        <v>4</v>
      </c>
      <c r="B5" s="3"/>
      <c r="C5" s="3"/>
      <c r="D5" s="3"/>
    </row>
    <row r="6" spans="1:4" x14ac:dyDescent="0.25">
      <c r="A6" s="4" t="s">
        <v>5</v>
      </c>
      <c r="B6" s="4"/>
      <c r="C6" s="4"/>
      <c r="D6" s="4"/>
    </row>
    <row r="8" spans="1:4" x14ac:dyDescent="0.25">
      <c r="A8" s="5" t="s">
        <v>6</v>
      </c>
      <c r="B8" s="5" t="s">
        <v>7</v>
      </c>
      <c r="C8" s="5" t="s">
        <v>8</v>
      </c>
      <c r="D8" s="5" t="s">
        <v>9</v>
      </c>
    </row>
    <row r="9" spans="1:4" x14ac:dyDescent="0.25">
      <c r="A9" s="6" t="s">
        <v>10</v>
      </c>
      <c r="B9" s="6"/>
      <c r="C9" s="6"/>
      <c r="D9" s="6"/>
    </row>
    <row r="10" spans="1:4" x14ac:dyDescent="0.25">
      <c r="A10" t="s">
        <v>11</v>
      </c>
      <c r="B10" t="s">
        <v>12</v>
      </c>
      <c r="C10" s="7">
        <v>0</v>
      </c>
      <c r="D10" s="8" t="s">
        <v>13</v>
      </c>
    </row>
    <row r="11" spans="1:4" x14ac:dyDescent="0.25">
      <c r="A11" t="s">
        <v>14</v>
      </c>
      <c r="B11" s="9" t="s">
        <v>15</v>
      </c>
      <c r="C11" s="7">
        <f>ROUND('R28 Gravadas general'!H4,-3)</f>
        <v>20900000</v>
      </c>
      <c r="D11" s="8" t="s">
        <v>16</v>
      </c>
    </row>
    <row r="12" spans="1:4" x14ac:dyDescent="0.25">
      <c r="A12" t="s">
        <v>17</v>
      </c>
      <c r="B12" t="s">
        <v>18</v>
      </c>
      <c r="C12" s="7">
        <v>0</v>
      </c>
      <c r="D12" s="8" t="s">
        <v>13</v>
      </c>
    </row>
    <row r="13" spans="1:4" x14ac:dyDescent="0.25">
      <c r="A13" t="s">
        <v>19</v>
      </c>
      <c r="B13" t="s">
        <v>20</v>
      </c>
      <c r="C13" s="7">
        <v>0</v>
      </c>
      <c r="D13" s="8" t="s">
        <v>13</v>
      </c>
    </row>
    <row r="14" spans="1:4" x14ac:dyDescent="0.25">
      <c r="A14" t="s">
        <v>21</v>
      </c>
      <c r="B14" t="s">
        <v>22</v>
      </c>
      <c r="C14" s="7">
        <v>0</v>
      </c>
      <c r="D14" s="8" t="s">
        <v>13</v>
      </c>
    </row>
    <row r="15" spans="1:4" x14ac:dyDescent="0.25">
      <c r="A15" t="s">
        <v>23</v>
      </c>
      <c r="B15" s="2" t="s">
        <v>24</v>
      </c>
      <c r="C15" s="7"/>
      <c r="D15" s="8" t="s">
        <v>25</v>
      </c>
    </row>
    <row r="16" spans="1:4" x14ac:dyDescent="0.25">
      <c r="A16" t="s">
        <v>26</v>
      </c>
      <c r="B16" s="2" t="s">
        <v>27</v>
      </c>
      <c r="C16" s="7"/>
      <c r="D16" s="8" t="s">
        <v>28</v>
      </c>
    </row>
    <row r="17" spans="1:4" x14ac:dyDescent="0.25">
      <c r="A17" t="s">
        <v>29</v>
      </c>
      <c r="B17" s="2" t="s">
        <v>30</v>
      </c>
      <c r="C17" s="7"/>
      <c r="D17" s="8" t="s">
        <v>31</v>
      </c>
    </row>
    <row r="18" spans="1:4" x14ac:dyDescent="0.25">
      <c r="A18" t="s">
        <v>32</v>
      </c>
      <c r="B18" t="s">
        <v>33</v>
      </c>
      <c r="C18" s="7">
        <v>0</v>
      </c>
      <c r="D18" s="8" t="s">
        <v>13</v>
      </c>
    </row>
    <row r="19" spans="1:4" x14ac:dyDescent="0.25">
      <c r="A19" t="s">
        <v>34</v>
      </c>
      <c r="B19" s="2" t="s">
        <v>35</v>
      </c>
      <c r="C19" s="7"/>
      <c r="D19" s="8" t="s">
        <v>36</v>
      </c>
    </row>
    <row r="20" spans="1:4" x14ac:dyDescent="0.25">
      <c r="A20" t="s">
        <v>37</v>
      </c>
      <c r="B20" s="2" t="s">
        <v>38</v>
      </c>
      <c r="C20" s="7"/>
      <c r="D20" s="8" t="s">
        <v>36</v>
      </c>
    </row>
    <row r="21" spans="1:4" x14ac:dyDescent="0.25">
      <c r="A21" t="s">
        <v>39</v>
      </c>
      <c r="B21" s="2" t="s">
        <v>40</v>
      </c>
      <c r="C21" s="7"/>
      <c r="D21" s="8" t="s">
        <v>36</v>
      </c>
    </row>
    <row r="22" spans="1:4" x14ac:dyDescent="0.25">
      <c r="A22" t="s">
        <v>41</v>
      </c>
      <c r="B22" s="9" t="s">
        <v>42</v>
      </c>
      <c r="C22" s="7">
        <f>ROUND('R39-40 Excluidas'!H4,-3)</f>
        <v>12400000</v>
      </c>
      <c r="D22" s="8" t="s">
        <v>43</v>
      </c>
    </row>
    <row r="23" spans="1:4" x14ac:dyDescent="0.25">
      <c r="A23" t="s">
        <v>44</v>
      </c>
      <c r="B23" s="2" t="s">
        <v>45</v>
      </c>
      <c r="C23" s="7"/>
      <c r="D23" s="8" t="s">
        <v>46</v>
      </c>
    </row>
    <row r="24" spans="1:4" x14ac:dyDescent="0.25">
      <c r="A24" t="s">
        <v>47</v>
      </c>
      <c r="B24" t="s">
        <v>48</v>
      </c>
      <c r="C24" s="10">
        <f>SUM(C10:C23)</f>
        <v>33300000</v>
      </c>
      <c r="D24" s="8" t="s">
        <v>49</v>
      </c>
    </row>
    <row r="25" spans="1:4" x14ac:dyDescent="0.25">
      <c r="A25" t="s">
        <v>50</v>
      </c>
      <c r="B25" s="9" t="s">
        <v>51</v>
      </c>
      <c r="C25" s="7">
        <f>ROUND('R42 Devol ventas'!H4,-3)</f>
        <v>1500000</v>
      </c>
      <c r="D25" s="8" t="s">
        <v>52</v>
      </c>
    </row>
    <row r="26" spans="1:4" x14ac:dyDescent="0.25">
      <c r="A26" t="s">
        <v>53</v>
      </c>
      <c r="B26" t="s">
        <v>54</v>
      </c>
      <c r="C26" s="10">
        <f>C24-C25</f>
        <v>31800000</v>
      </c>
      <c r="D26" s="8" t="s">
        <v>55</v>
      </c>
    </row>
    <row r="27" spans="1:4" x14ac:dyDescent="0.25">
      <c r="A27" s="6" t="s">
        <v>56</v>
      </c>
      <c r="B27" s="6"/>
      <c r="C27" s="6"/>
      <c r="D27" s="6"/>
    </row>
    <row r="28" spans="1:4" x14ac:dyDescent="0.25">
      <c r="A28" t="s">
        <v>57</v>
      </c>
      <c r="B28" s="2" t="s">
        <v>58</v>
      </c>
      <c r="C28" s="7"/>
      <c r="D28" s="8" t="s">
        <v>59</v>
      </c>
    </row>
    <row r="29" spans="1:4" x14ac:dyDescent="0.25">
      <c r="A29" t="s">
        <v>60</v>
      </c>
      <c r="B29" s="2" t="s">
        <v>61</v>
      </c>
      <c r="C29" s="7"/>
      <c r="D29" s="8" t="s">
        <v>59</v>
      </c>
    </row>
    <row r="30" spans="1:4" x14ac:dyDescent="0.25">
      <c r="A30" t="s">
        <v>62</v>
      </c>
      <c r="B30" s="2" t="s">
        <v>63</v>
      </c>
      <c r="C30" s="7"/>
      <c r="D30" s="8" t="s">
        <v>59</v>
      </c>
    </row>
    <row r="31" spans="1:4" x14ac:dyDescent="0.25">
      <c r="A31" t="s">
        <v>64</v>
      </c>
      <c r="B31" s="2" t="s">
        <v>65</v>
      </c>
      <c r="C31" s="7"/>
      <c r="D31" s="8" t="s">
        <v>59</v>
      </c>
    </row>
    <row r="32" spans="1:4" x14ac:dyDescent="0.25">
      <c r="A32" t="s">
        <v>66</v>
      </c>
      <c r="B32" s="2" t="s">
        <v>67</v>
      </c>
      <c r="C32" s="7"/>
      <c r="D32" s="8" t="s">
        <v>59</v>
      </c>
    </row>
    <row r="33" spans="1:4" x14ac:dyDescent="0.25">
      <c r="A33" t="s">
        <v>68</v>
      </c>
      <c r="B33" t="s">
        <v>69</v>
      </c>
      <c r="C33" s="7">
        <v>0</v>
      </c>
      <c r="D33" s="8" t="s">
        <v>13</v>
      </c>
    </row>
    <row r="34" spans="1:4" x14ac:dyDescent="0.25">
      <c r="A34" t="s">
        <v>70</v>
      </c>
      <c r="B34" t="s">
        <v>71</v>
      </c>
      <c r="C34" s="7">
        <v>0</v>
      </c>
      <c r="D34" s="8" t="s">
        <v>13</v>
      </c>
    </row>
    <row r="35" spans="1:4" x14ac:dyDescent="0.25">
      <c r="A35" t="s">
        <v>72</v>
      </c>
      <c r="B35" s="9" t="s">
        <v>73</v>
      </c>
      <c r="C35" s="7">
        <f>ROUND('R51 Bienes general'!H4,-3)</f>
        <v>16350000</v>
      </c>
      <c r="D35" s="8" t="s">
        <v>74</v>
      </c>
    </row>
    <row r="36" spans="1:4" x14ac:dyDescent="0.25">
      <c r="A36" t="s">
        <v>75</v>
      </c>
      <c r="B36" t="s">
        <v>76</v>
      </c>
      <c r="C36" s="7">
        <v>0</v>
      </c>
      <c r="D36" s="8" t="s">
        <v>13</v>
      </c>
    </row>
    <row r="37" spans="1:4" x14ac:dyDescent="0.25">
      <c r="A37" t="s">
        <v>77</v>
      </c>
      <c r="B37" t="s">
        <v>78</v>
      </c>
      <c r="C37" s="7">
        <v>0</v>
      </c>
      <c r="D37" s="8" t="s">
        <v>13</v>
      </c>
    </row>
    <row r="38" spans="1:4" x14ac:dyDescent="0.25">
      <c r="A38" t="s">
        <v>79</v>
      </c>
      <c r="B38" s="9" t="s">
        <v>80</v>
      </c>
      <c r="C38" s="7">
        <f>ROUND('R54 Excluidos'!H4,-3)</f>
        <v>226000</v>
      </c>
      <c r="D38" s="8" t="s">
        <v>81</v>
      </c>
    </row>
    <row r="39" spans="1:4" x14ac:dyDescent="0.25">
      <c r="A39" t="s">
        <v>82</v>
      </c>
      <c r="B39" t="s">
        <v>83</v>
      </c>
      <c r="C39" s="10">
        <f>SUM(C28:C38)</f>
        <v>16576000</v>
      </c>
      <c r="D39" s="8" t="s">
        <v>84</v>
      </c>
    </row>
    <row r="40" spans="1:4" x14ac:dyDescent="0.25">
      <c r="A40" t="s">
        <v>85</v>
      </c>
      <c r="B40" t="s">
        <v>86</v>
      </c>
      <c r="C40" s="7">
        <v>0</v>
      </c>
      <c r="D40" s="8" t="s">
        <v>13</v>
      </c>
    </row>
    <row r="41" spans="1:4" x14ac:dyDescent="0.25">
      <c r="A41" t="s">
        <v>87</v>
      </c>
      <c r="B41" t="s">
        <v>88</v>
      </c>
      <c r="C41" s="10">
        <f>C39-C40</f>
        <v>16576000</v>
      </c>
      <c r="D41" s="8" t="s">
        <v>89</v>
      </c>
    </row>
    <row r="42" spans="1:4" x14ac:dyDescent="0.25">
      <c r="A42" s="6" t="s">
        <v>90</v>
      </c>
      <c r="B42" s="6"/>
      <c r="C42" s="6"/>
      <c r="D42" s="6"/>
    </row>
    <row r="43" spans="1:4" x14ac:dyDescent="0.25">
      <c r="A43" t="s">
        <v>91</v>
      </c>
      <c r="B43" t="s">
        <v>92</v>
      </c>
      <c r="C43" s="7">
        <v>0</v>
      </c>
      <c r="D43" s="8" t="s">
        <v>13</v>
      </c>
    </row>
    <row r="44" spans="1:4" x14ac:dyDescent="0.25">
      <c r="A44" t="s">
        <v>93</v>
      </c>
      <c r="B44" s="9" t="s">
        <v>94</v>
      </c>
      <c r="C44" s="7">
        <f>ROUND('R28 Gravadas general'!J4,-3)</f>
        <v>3971000</v>
      </c>
      <c r="D44" s="8" t="s">
        <v>95</v>
      </c>
    </row>
    <row r="45" spans="1:4" x14ac:dyDescent="0.25">
      <c r="A45" t="s">
        <v>96</v>
      </c>
      <c r="B45" t="s">
        <v>97</v>
      </c>
      <c r="C45" s="7">
        <v>0</v>
      </c>
      <c r="D45" s="8" t="s">
        <v>13</v>
      </c>
    </row>
    <row r="46" spans="1:4" x14ac:dyDescent="0.25">
      <c r="A46" t="s">
        <v>98</v>
      </c>
      <c r="B46" s="2" t="s">
        <v>99</v>
      </c>
      <c r="C46" s="7"/>
      <c r="D46" s="8" t="s">
        <v>100</v>
      </c>
    </row>
    <row r="47" spans="1:4" x14ac:dyDescent="0.25">
      <c r="A47" t="s">
        <v>101</v>
      </c>
      <c r="B47" s="2" t="s">
        <v>102</v>
      </c>
      <c r="C47" s="7"/>
      <c r="D47" s="8" t="s">
        <v>36</v>
      </c>
    </row>
    <row r="48" spans="1:4" x14ac:dyDescent="0.25">
      <c r="A48" t="s">
        <v>103</v>
      </c>
      <c r="B48" s="2" t="s">
        <v>104</v>
      </c>
      <c r="C48" s="7"/>
      <c r="D48" s="8" t="s">
        <v>36</v>
      </c>
    </row>
    <row r="49" spans="1:4" x14ac:dyDescent="0.25">
      <c r="A49" t="s">
        <v>105</v>
      </c>
      <c r="B49" s="2" t="s">
        <v>106</v>
      </c>
      <c r="C49" s="7"/>
      <c r="D49" s="8" t="s">
        <v>36</v>
      </c>
    </row>
    <row r="50" spans="1:4" x14ac:dyDescent="0.25">
      <c r="A50" t="s">
        <v>107</v>
      </c>
      <c r="B50" s="2" t="s">
        <v>108</v>
      </c>
      <c r="C50" s="7"/>
      <c r="D50" s="8" t="s">
        <v>109</v>
      </c>
    </row>
    <row r="51" spans="1:4" x14ac:dyDescent="0.25">
      <c r="A51" t="s">
        <v>110</v>
      </c>
      <c r="B51" t="s">
        <v>111</v>
      </c>
      <c r="C51" s="7">
        <v>0</v>
      </c>
      <c r="D51" s="8" t="s">
        <v>13</v>
      </c>
    </row>
    <row r="52" spans="1:4" x14ac:dyDescent="0.25">
      <c r="A52" t="s">
        <v>112</v>
      </c>
      <c r="B52" t="s">
        <v>113</v>
      </c>
      <c r="C52" s="10">
        <f>SUM(C43:C51)</f>
        <v>3971000</v>
      </c>
      <c r="D52" s="8" t="s">
        <v>114</v>
      </c>
    </row>
    <row r="53" spans="1:4" x14ac:dyDescent="0.25">
      <c r="A53" s="6" t="s">
        <v>115</v>
      </c>
      <c r="B53" s="6"/>
      <c r="C53" s="6"/>
      <c r="D53" s="6"/>
    </row>
    <row r="54" spans="1:4" x14ac:dyDescent="0.25">
      <c r="A54" t="s">
        <v>116</v>
      </c>
      <c r="B54" s="2" t="s">
        <v>117</v>
      </c>
      <c r="C54" s="7"/>
      <c r="D54" s="8" t="s">
        <v>59</v>
      </c>
    </row>
    <row r="55" spans="1:4" x14ac:dyDescent="0.25">
      <c r="A55" t="s">
        <v>118</v>
      </c>
      <c r="B55" s="2" t="s">
        <v>119</v>
      </c>
      <c r="C55" s="7"/>
      <c r="D55" s="8" t="s">
        <v>59</v>
      </c>
    </row>
    <row r="56" spans="1:4" x14ac:dyDescent="0.25">
      <c r="A56" t="s">
        <v>120</v>
      </c>
      <c r="B56" s="2" t="s">
        <v>121</v>
      </c>
      <c r="C56" s="7"/>
      <c r="D56" s="8" t="s">
        <v>59</v>
      </c>
    </row>
    <row r="57" spans="1:4" x14ac:dyDescent="0.25">
      <c r="A57" t="s">
        <v>122</v>
      </c>
      <c r="B57" t="s">
        <v>123</v>
      </c>
      <c r="C57" s="7">
        <v>0</v>
      </c>
      <c r="D57" s="8" t="s">
        <v>13</v>
      </c>
    </row>
    <row r="58" spans="1:4" x14ac:dyDescent="0.25">
      <c r="A58" t="s">
        <v>124</v>
      </c>
      <c r="B58" s="9" t="s">
        <v>125</v>
      </c>
      <c r="C58" s="7">
        <f>ROUND('R51 Bienes general'!J4,-3)</f>
        <v>3107000</v>
      </c>
      <c r="D58" s="8" t="s">
        <v>126</v>
      </c>
    </row>
    <row r="59" spans="1:4" x14ac:dyDescent="0.25">
      <c r="A59" t="s">
        <v>127</v>
      </c>
      <c r="B59" s="2" t="s">
        <v>128</v>
      </c>
      <c r="C59" s="7"/>
      <c r="D59" s="8" t="s">
        <v>36</v>
      </c>
    </row>
    <row r="60" spans="1:4" x14ac:dyDescent="0.25">
      <c r="A60" t="s">
        <v>129</v>
      </c>
      <c r="B60" t="s">
        <v>130</v>
      </c>
      <c r="C60" s="7">
        <v>0</v>
      </c>
      <c r="D60" s="8" t="s">
        <v>13</v>
      </c>
    </row>
    <row r="61" spans="1:4" x14ac:dyDescent="0.25">
      <c r="A61" t="s">
        <v>131</v>
      </c>
      <c r="B61" t="s">
        <v>132</v>
      </c>
      <c r="C61" s="7">
        <v>0</v>
      </c>
      <c r="D61" s="8" t="s">
        <v>13</v>
      </c>
    </row>
    <row r="62" spans="1:4" x14ac:dyDescent="0.25">
      <c r="A62" t="s">
        <v>133</v>
      </c>
      <c r="B62" s="2" t="s">
        <v>134</v>
      </c>
      <c r="C62" s="7"/>
      <c r="D62" s="8" t="s">
        <v>36</v>
      </c>
    </row>
    <row r="63" spans="1:4" x14ac:dyDescent="0.25">
      <c r="A63" t="s">
        <v>135</v>
      </c>
      <c r="B63" t="s">
        <v>136</v>
      </c>
      <c r="C63" s="10">
        <f>SUM(C54:C62)</f>
        <v>3107000</v>
      </c>
      <c r="D63" s="8" t="s">
        <v>137</v>
      </c>
    </row>
    <row r="64" spans="1:4" x14ac:dyDescent="0.25">
      <c r="A64" t="s">
        <v>138</v>
      </c>
      <c r="B64" t="s">
        <v>139</v>
      </c>
      <c r="C64" s="7">
        <v>0</v>
      </c>
      <c r="D64" s="8" t="s">
        <v>13</v>
      </c>
    </row>
    <row r="65" spans="1:4" x14ac:dyDescent="0.25">
      <c r="A65" t="s">
        <v>140</v>
      </c>
      <c r="B65" s="9" t="s">
        <v>141</v>
      </c>
      <c r="C65" s="7">
        <f>ROUND('R42 Devol ventas'!J4,-3)</f>
        <v>285000</v>
      </c>
      <c r="D65" s="8" t="s">
        <v>142</v>
      </c>
    </row>
    <row r="66" spans="1:4" x14ac:dyDescent="0.25">
      <c r="A66" t="s">
        <v>143</v>
      </c>
      <c r="B66" t="s">
        <v>144</v>
      </c>
      <c r="C66" s="11">
        <v>0</v>
      </c>
      <c r="D66" s="8" t="s">
        <v>145</v>
      </c>
    </row>
    <row r="67" spans="1:4" x14ac:dyDescent="0.25">
      <c r="A67" t="s">
        <v>146</v>
      </c>
      <c r="B67" t="s">
        <v>147</v>
      </c>
      <c r="C67" s="10">
        <f>C63+C64+C65-C66</f>
        <v>3392000</v>
      </c>
      <c r="D67" s="8" t="s">
        <v>148</v>
      </c>
    </row>
    <row r="68" spans="1:4" x14ac:dyDescent="0.25">
      <c r="A68" s="6" t="s">
        <v>149</v>
      </c>
      <c r="B68" s="6"/>
      <c r="C68" s="6"/>
      <c r="D68" s="6"/>
    </row>
    <row r="69" spans="1:4" x14ac:dyDescent="0.25">
      <c r="A69" t="s">
        <v>150</v>
      </c>
      <c r="B69" t="s">
        <v>151</v>
      </c>
      <c r="C69" s="10">
        <f>MAX(0,C52-C67)</f>
        <v>579000</v>
      </c>
      <c r="D69" s="8" t="s">
        <v>152</v>
      </c>
    </row>
    <row r="70" spans="1:4" x14ac:dyDescent="0.25">
      <c r="A70" t="s">
        <v>153</v>
      </c>
      <c r="B70" t="s">
        <v>154</v>
      </c>
      <c r="C70" s="10">
        <f>MAX(0,C67-C52)</f>
        <v>0</v>
      </c>
      <c r="D70" s="8" t="s">
        <v>155</v>
      </c>
    </row>
    <row r="71" spans="1:4" x14ac:dyDescent="0.25">
      <c r="A71" t="s">
        <v>156</v>
      </c>
      <c r="B71" t="s">
        <v>157</v>
      </c>
      <c r="C71" s="11">
        <v>0</v>
      </c>
      <c r="D71" s="8" t="s">
        <v>145</v>
      </c>
    </row>
    <row r="72" spans="1:4" x14ac:dyDescent="0.25">
      <c r="A72" t="s">
        <v>158</v>
      </c>
      <c r="B72" t="s">
        <v>159</v>
      </c>
      <c r="C72" s="7">
        <v>0</v>
      </c>
      <c r="D72" s="8" t="s">
        <v>13</v>
      </c>
    </row>
    <row r="73" spans="1:4" x14ac:dyDescent="0.25">
      <c r="A73" t="s">
        <v>160</v>
      </c>
      <c r="B73" t="s">
        <v>161</v>
      </c>
      <c r="C73" s="10">
        <f>MAX(0,C69-C71-C72)</f>
        <v>579000</v>
      </c>
      <c r="D73" s="8" t="s">
        <v>162</v>
      </c>
    </row>
    <row r="74" spans="1:4" x14ac:dyDescent="0.25">
      <c r="A74" t="s">
        <v>163</v>
      </c>
      <c r="B74" t="s">
        <v>164</v>
      </c>
      <c r="C74" s="11">
        <v>0</v>
      </c>
      <c r="D74" s="8" t="s">
        <v>145</v>
      </c>
    </row>
    <row r="75" spans="1:4" x14ac:dyDescent="0.25">
      <c r="A75" t="s">
        <v>165</v>
      </c>
      <c r="B75" t="s">
        <v>166</v>
      </c>
      <c r="C75" s="10">
        <f>MAX(0,C69-C70-C71-C72+C74)</f>
        <v>579000</v>
      </c>
      <c r="D75" s="8" t="s">
        <v>167</v>
      </c>
    </row>
    <row r="76" spans="1:4" x14ac:dyDescent="0.25">
      <c r="A76" t="s">
        <v>168</v>
      </c>
      <c r="B76" t="s">
        <v>169</v>
      </c>
      <c r="C76" s="10">
        <f>MAX(0,C70+C71+C72-C69-C74)</f>
        <v>0</v>
      </c>
      <c r="D76" s="8" t="s">
        <v>170</v>
      </c>
    </row>
    <row r="78" spans="1:4" x14ac:dyDescent="0.25">
      <c r="A78" s="6" t="s">
        <v>171</v>
      </c>
      <c r="B78" s="6"/>
      <c r="C78" s="6"/>
      <c r="D78" s="6"/>
    </row>
    <row r="79" spans="1:4" x14ac:dyDescent="0.25">
      <c r="A79" t="s">
        <v>172</v>
      </c>
      <c r="B79" s="9" t="s">
        <v>173</v>
      </c>
      <c r="D79" s="2" t="s">
        <v>174</v>
      </c>
    </row>
    <row r="80" spans="1:4" x14ac:dyDescent="0.25">
      <c r="A80" t="s">
        <v>172</v>
      </c>
      <c r="B80" s="9" t="s">
        <v>175</v>
      </c>
      <c r="D80" s="2" t="s">
        <v>176</v>
      </c>
    </row>
  </sheetData>
  <mergeCells count="12">
    <mergeCell ref="A1:D1"/>
    <mergeCell ref="A2:D2"/>
    <mergeCell ref="A3:D3"/>
    <mergeCell ref="A4:D4"/>
    <mergeCell ref="A5:D5"/>
    <mergeCell ref="A6:D6"/>
    <mergeCell ref="A9:D9"/>
    <mergeCell ref="A27:D27"/>
    <mergeCell ref="A42:D42"/>
    <mergeCell ref="A53:D53"/>
    <mergeCell ref="A68:D68"/>
    <mergeCell ref="A78:D78"/>
  </mergeCells>
  <hyperlinks>
    <hyperlink ref="B11" r:id="rId1" location="#'R28 Gravadas general'!A1"/>
    <hyperlink ref="B22" r:id="rId2" location="#'R39-40 Excluidas'!A1"/>
    <hyperlink ref="B25" r:id="rId3" location="#'R42 Devol ventas'!A1"/>
    <hyperlink ref="B35" r:id="rId4" location="#'R51 Bienes general'!A1"/>
    <hyperlink ref="B38" r:id="rId5" location="#'R54 Excluidos'!A1"/>
    <hyperlink ref="B44" r:id="rId6" location="#'R28 Gravadas general'!A1"/>
    <hyperlink ref="B58" r:id="rId7" location="#'R51 Bienes general'!A1"/>
    <hyperlink ref="B65" r:id="rId8" location="#'R42 Devol ventas'!A1"/>
    <hyperlink ref="B79" r:id="rId9" location="#'Sin XML'!A1"/>
    <hyperlink ref="B80" r:id="rId10" location="#'NC que no entran'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1" customWidth="1"/>
    <col min="4" max="4" width="13" customWidth="1"/>
    <col min="5" max="5" width="30" customWidth="1"/>
    <col min="6" max="6" width="6" customWidth="1"/>
    <col min="7" max="7" width="34" customWidth="1"/>
    <col min="8" max="8" width="15" customWidth="1"/>
    <col min="9" max="9" width="8" customWidth="1"/>
    <col min="10" max="10" width="14" customWidth="1"/>
    <col min="11" max="11" width="44" customWidth="1"/>
    <col min="12" max="12" width="40" customWidth="1"/>
  </cols>
  <sheetData>
    <row r="1" spans="1:12" x14ac:dyDescent="0.25">
      <c r="A1" s="12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15" customHeight="1" spans="1:12" x14ac:dyDescent="0.25">
      <c r="A2" s="13" t="s">
        <v>178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" x14ac:dyDescent="0.25">
      <c r="A3" s="9" t="s">
        <v>179</v>
      </c>
    </row>
    <row r="4" spans="1:10" x14ac:dyDescent="0.25">
      <c r="A4" s="14" t="s">
        <v>180</v>
      </c>
      <c r="H4" s="10">
        <f>SUM(H6:H17)</f>
        <v>20900000</v>
      </c>
      <c r="J4" s="10">
        <f>SUM(J6:J17)</f>
        <v>3971000</v>
      </c>
    </row>
    <row r="5" spans="1:12" x14ac:dyDescent="0.25">
      <c r="A5" s="5" t="s">
        <v>181</v>
      </c>
      <c r="B5" s="5" t="s">
        <v>182</v>
      </c>
      <c r="C5" s="5" t="s">
        <v>183</v>
      </c>
      <c r="D5" s="5" t="s">
        <v>184</v>
      </c>
      <c r="E5" s="5" t="s">
        <v>185</v>
      </c>
      <c r="F5" s="5" t="s">
        <v>186</v>
      </c>
      <c r="G5" s="5" t="s">
        <v>187</v>
      </c>
      <c r="H5" s="5" t="s">
        <v>188</v>
      </c>
      <c r="I5" s="5" t="s">
        <v>189</v>
      </c>
      <c r="J5" s="5" t="s">
        <v>190</v>
      </c>
      <c r="K5" s="5" t="s">
        <v>191</v>
      </c>
      <c r="L5" s="5" t="s">
        <v>192</v>
      </c>
    </row>
    <row r="6" spans="1:12" x14ac:dyDescent="0.25">
      <c r="A6" t="s">
        <v>193</v>
      </c>
      <c r="B6" t="s">
        <v>194</v>
      </c>
      <c r="C6" t="s">
        <v>195</v>
      </c>
      <c r="D6" t="s">
        <v>196</v>
      </c>
      <c r="E6" t="s">
        <v>197</v>
      </c>
      <c r="F6" t="s">
        <v>198</v>
      </c>
      <c r="G6" t="s">
        <v>199</v>
      </c>
      <c r="H6" s="7">
        <v>1200000</v>
      </c>
      <c r="I6">
        <v>19</v>
      </c>
      <c r="J6" s="7">
        <v>228000</v>
      </c>
      <c r="K6" t="s">
        <v>200</v>
      </c>
      <c r="L6" t="s">
        <v>172</v>
      </c>
    </row>
    <row r="7" spans="1:12" x14ac:dyDescent="0.25">
      <c r="A7" t="s">
        <v>201</v>
      </c>
      <c r="B7" t="s">
        <v>194</v>
      </c>
      <c r="C7" t="s">
        <v>202</v>
      </c>
      <c r="D7" t="s">
        <v>203</v>
      </c>
      <c r="E7" t="s">
        <v>204</v>
      </c>
      <c r="F7" t="s">
        <v>198</v>
      </c>
      <c r="G7" t="s">
        <v>199</v>
      </c>
      <c r="H7" s="7">
        <v>1350000</v>
      </c>
      <c r="I7">
        <v>19</v>
      </c>
      <c r="J7" s="7">
        <v>256500</v>
      </c>
      <c r="K7" t="s">
        <v>200</v>
      </c>
      <c r="L7" t="s">
        <v>172</v>
      </c>
    </row>
    <row r="8" spans="1:12" x14ac:dyDescent="0.25">
      <c r="A8" t="s">
        <v>205</v>
      </c>
      <c r="B8" t="s">
        <v>194</v>
      </c>
      <c r="C8" t="s">
        <v>206</v>
      </c>
      <c r="D8" t="s">
        <v>207</v>
      </c>
      <c r="E8" t="s">
        <v>208</v>
      </c>
      <c r="F8" t="s">
        <v>198</v>
      </c>
      <c r="G8" t="s">
        <v>199</v>
      </c>
      <c r="H8" s="7">
        <v>1500000</v>
      </c>
      <c r="I8">
        <v>19</v>
      </c>
      <c r="J8" s="7">
        <v>285000</v>
      </c>
      <c r="K8" t="s">
        <v>200</v>
      </c>
      <c r="L8" t="s">
        <v>172</v>
      </c>
    </row>
    <row r="9" spans="1:12" x14ac:dyDescent="0.25">
      <c r="A9" t="s">
        <v>209</v>
      </c>
      <c r="B9" t="s">
        <v>194</v>
      </c>
      <c r="C9" t="s">
        <v>210</v>
      </c>
      <c r="D9" t="s">
        <v>211</v>
      </c>
      <c r="E9" t="s">
        <v>212</v>
      </c>
      <c r="F9" t="s">
        <v>198</v>
      </c>
      <c r="G9" t="s">
        <v>199</v>
      </c>
      <c r="H9" s="7">
        <v>1650000</v>
      </c>
      <c r="I9">
        <v>19</v>
      </c>
      <c r="J9" s="7">
        <v>313500</v>
      </c>
      <c r="K9" t="s">
        <v>200</v>
      </c>
      <c r="L9" t="s">
        <v>172</v>
      </c>
    </row>
    <row r="10" spans="1:12" x14ac:dyDescent="0.25">
      <c r="A10" t="s">
        <v>213</v>
      </c>
      <c r="B10" t="s">
        <v>194</v>
      </c>
      <c r="C10" t="s">
        <v>214</v>
      </c>
      <c r="D10" t="s">
        <v>215</v>
      </c>
      <c r="E10" t="s">
        <v>216</v>
      </c>
      <c r="F10" t="s">
        <v>198</v>
      </c>
      <c r="G10" t="s">
        <v>199</v>
      </c>
      <c r="H10" s="7">
        <v>1800000</v>
      </c>
      <c r="I10">
        <v>19</v>
      </c>
      <c r="J10" s="7">
        <v>342000</v>
      </c>
      <c r="K10" t="s">
        <v>200</v>
      </c>
      <c r="L10" t="s">
        <v>172</v>
      </c>
    </row>
    <row r="11" spans="1:12" x14ac:dyDescent="0.25">
      <c r="A11" t="s">
        <v>217</v>
      </c>
      <c r="B11" t="s">
        <v>194</v>
      </c>
      <c r="C11" t="s">
        <v>218</v>
      </c>
      <c r="D11" t="s">
        <v>219</v>
      </c>
      <c r="E11" t="s">
        <v>220</v>
      </c>
      <c r="F11" t="s">
        <v>198</v>
      </c>
      <c r="G11" t="s">
        <v>199</v>
      </c>
      <c r="H11" s="7">
        <v>1950000</v>
      </c>
      <c r="I11">
        <v>19</v>
      </c>
      <c r="J11" s="7">
        <v>370500</v>
      </c>
      <c r="K11" t="s">
        <v>200</v>
      </c>
      <c r="L11" t="s">
        <v>172</v>
      </c>
    </row>
    <row r="12" spans="1:12" x14ac:dyDescent="0.25">
      <c r="A12" t="s">
        <v>221</v>
      </c>
      <c r="B12" t="s">
        <v>194</v>
      </c>
      <c r="C12" t="s">
        <v>222</v>
      </c>
      <c r="D12" t="s">
        <v>223</v>
      </c>
      <c r="E12" t="s">
        <v>224</v>
      </c>
      <c r="F12" t="s">
        <v>198</v>
      </c>
      <c r="G12" t="s">
        <v>199</v>
      </c>
      <c r="H12" s="7">
        <v>2100000</v>
      </c>
      <c r="I12">
        <v>19</v>
      </c>
      <c r="J12" s="7">
        <v>399000</v>
      </c>
      <c r="K12" t="s">
        <v>200</v>
      </c>
      <c r="L12" t="s">
        <v>172</v>
      </c>
    </row>
    <row r="13" spans="1:12" x14ac:dyDescent="0.25">
      <c r="A13" t="s">
        <v>225</v>
      </c>
      <c r="B13" t="s">
        <v>194</v>
      </c>
      <c r="C13" t="s">
        <v>226</v>
      </c>
      <c r="D13" t="s">
        <v>227</v>
      </c>
      <c r="E13" t="s">
        <v>228</v>
      </c>
      <c r="F13" t="s">
        <v>198</v>
      </c>
      <c r="G13" t="s">
        <v>199</v>
      </c>
      <c r="H13" s="7">
        <v>2250000</v>
      </c>
      <c r="I13">
        <v>19</v>
      </c>
      <c r="J13" s="7">
        <v>427500</v>
      </c>
      <c r="K13" t="s">
        <v>200</v>
      </c>
      <c r="L13" t="s">
        <v>172</v>
      </c>
    </row>
    <row r="14" spans="1:12" x14ac:dyDescent="0.25">
      <c r="A14" t="s">
        <v>229</v>
      </c>
      <c r="B14" t="s">
        <v>194</v>
      </c>
      <c r="C14" t="s">
        <v>230</v>
      </c>
      <c r="D14" t="s">
        <v>196</v>
      </c>
      <c r="E14" t="s">
        <v>197</v>
      </c>
      <c r="F14" t="s">
        <v>198</v>
      </c>
      <c r="G14" t="s">
        <v>231</v>
      </c>
      <c r="H14" s="7">
        <v>3400000</v>
      </c>
      <c r="I14">
        <v>19</v>
      </c>
      <c r="J14" s="7">
        <v>646000</v>
      </c>
      <c r="K14" t="s">
        <v>200</v>
      </c>
      <c r="L14" t="s">
        <v>172</v>
      </c>
    </row>
    <row r="15" spans="1:12" x14ac:dyDescent="0.25">
      <c r="A15" t="s">
        <v>232</v>
      </c>
      <c r="B15" t="s">
        <v>194</v>
      </c>
      <c r="C15" t="s">
        <v>233</v>
      </c>
      <c r="D15" t="s">
        <v>207</v>
      </c>
      <c r="E15" t="s">
        <v>208</v>
      </c>
      <c r="F15" t="s">
        <v>198</v>
      </c>
      <c r="G15" t="s">
        <v>199</v>
      </c>
      <c r="H15" s="7">
        <v>1800000</v>
      </c>
      <c r="I15">
        <v>19</v>
      </c>
      <c r="J15" s="7">
        <v>342000</v>
      </c>
      <c r="K15" t="s">
        <v>200</v>
      </c>
      <c r="L15" t="s">
        <v>172</v>
      </c>
    </row>
    <row r="16" spans="1:12" x14ac:dyDescent="0.25">
      <c r="A16" t="s">
        <v>234</v>
      </c>
      <c r="B16" t="s">
        <v>194</v>
      </c>
      <c r="C16" t="s">
        <v>235</v>
      </c>
      <c r="D16" t="s">
        <v>211</v>
      </c>
      <c r="E16" t="s">
        <v>212</v>
      </c>
      <c r="F16" t="s">
        <v>198</v>
      </c>
      <c r="G16" t="s">
        <v>199</v>
      </c>
      <c r="H16" s="7">
        <v>950000</v>
      </c>
      <c r="I16">
        <v>19</v>
      </c>
      <c r="J16" s="7">
        <v>180500</v>
      </c>
      <c r="K16" t="s">
        <v>200</v>
      </c>
      <c r="L16" t="s">
        <v>172</v>
      </c>
    </row>
    <row r="17" spans="1:12" x14ac:dyDescent="0.25">
      <c r="A17" t="s">
        <v>236</v>
      </c>
      <c r="B17" t="s">
        <v>194</v>
      </c>
      <c r="C17" t="s">
        <v>235</v>
      </c>
      <c r="D17" t="s">
        <v>211</v>
      </c>
      <c r="E17" t="s">
        <v>212</v>
      </c>
      <c r="F17" t="s">
        <v>198</v>
      </c>
      <c r="G17" t="s">
        <v>199</v>
      </c>
      <c r="H17" s="7">
        <v>950000</v>
      </c>
      <c r="I17">
        <v>19</v>
      </c>
      <c r="J17" s="7">
        <v>180500</v>
      </c>
      <c r="K17" t="s">
        <v>200</v>
      </c>
      <c r="L17" t="s">
        <v>172</v>
      </c>
    </row>
  </sheetData>
  <autoFilter ref="A5:L5"/>
  <mergeCells count="2">
    <mergeCell ref="A1:L1"/>
    <mergeCell ref="A2:L2"/>
  </mergeCells>
  <hyperlinks>
    <hyperlink ref="A3" r:id="rId1" location="#'Formulario 300'!A1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1" customWidth="1"/>
    <col min="4" max="4" width="13" customWidth="1"/>
    <col min="5" max="5" width="30" customWidth="1"/>
    <col min="6" max="6" width="6" customWidth="1"/>
    <col min="7" max="7" width="34" customWidth="1"/>
    <col min="8" max="8" width="15" customWidth="1"/>
    <col min="9" max="9" width="8" customWidth="1"/>
    <col min="10" max="10" width="14" customWidth="1"/>
    <col min="11" max="11" width="44" customWidth="1"/>
    <col min="12" max="12" width="40" customWidth="1"/>
  </cols>
  <sheetData>
    <row r="1" spans="1:12" x14ac:dyDescent="0.25">
      <c r="A1" s="12" t="s">
        <v>237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30" customHeight="1" spans="1:12" x14ac:dyDescent="0.25">
      <c r="A2" s="13" t="s">
        <v>238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" x14ac:dyDescent="0.25">
      <c r="A3" s="9" t="s">
        <v>239</v>
      </c>
    </row>
    <row r="4" spans="1:10" x14ac:dyDescent="0.25">
      <c r="A4" s="14" t="s">
        <v>180</v>
      </c>
      <c r="H4" s="10">
        <f>SUM(H6:H7)</f>
        <v>12400000</v>
      </c>
      <c r="J4" s="10">
        <f>SUM(J6:J7)</f>
        <v>0</v>
      </c>
    </row>
    <row r="5" spans="1:12" x14ac:dyDescent="0.25">
      <c r="A5" s="5" t="s">
        <v>181</v>
      </c>
      <c r="B5" s="5" t="s">
        <v>182</v>
      </c>
      <c r="C5" s="5" t="s">
        <v>183</v>
      </c>
      <c r="D5" s="5" t="s">
        <v>184</v>
      </c>
      <c r="E5" s="5" t="s">
        <v>185</v>
      </c>
      <c r="F5" s="5" t="s">
        <v>186</v>
      </c>
      <c r="G5" s="5" t="s">
        <v>187</v>
      </c>
      <c r="H5" s="5" t="s">
        <v>188</v>
      </c>
      <c r="I5" s="5" t="s">
        <v>189</v>
      </c>
      <c r="J5" s="5" t="s">
        <v>190</v>
      </c>
      <c r="K5" s="5" t="s">
        <v>191</v>
      </c>
      <c r="L5" s="5" t="s">
        <v>192</v>
      </c>
    </row>
    <row r="6" spans="1:12" x14ac:dyDescent="0.25">
      <c r="A6" t="s">
        <v>240</v>
      </c>
      <c r="B6" t="s">
        <v>194</v>
      </c>
      <c r="C6" t="s">
        <v>241</v>
      </c>
      <c r="D6" t="s">
        <v>203</v>
      </c>
      <c r="E6" t="s">
        <v>204</v>
      </c>
      <c r="F6" t="s">
        <v>198</v>
      </c>
      <c r="G6" t="s">
        <v>231</v>
      </c>
      <c r="H6" s="7">
        <v>2800000</v>
      </c>
      <c r="J6" s="7">
        <v>0</v>
      </c>
      <c r="K6" t="s">
        <v>242</v>
      </c>
      <c r="L6" t="s">
        <v>172</v>
      </c>
    </row>
    <row r="7" spans="1:12" x14ac:dyDescent="0.25">
      <c r="A7" t="s">
        <v>243</v>
      </c>
      <c r="B7" t="s">
        <v>194</v>
      </c>
      <c r="C7" t="s">
        <v>233</v>
      </c>
      <c r="D7" t="s">
        <v>244</v>
      </c>
      <c r="E7" t="s">
        <v>245</v>
      </c>
      <c r="F7" t="s">
        <v>198</v>
      </c>
      <c r="G7" t="s">
        <v>246</v>
      </c>
      <c r="H7" s="7">
        <v>9600000</v>
      </c>
      <c r="J7" s="7">
        <v>0</v>
      </c>
      <c r="K7" t="s">
        <v>242</v>
      </c>
      <c r="L7" t="s">
        <v>172</v>
      </c>
    </row>
  </sheetData>
  <autoFilter ref="A5:L5"/>
  <mergeCells count="2">
    <mergeCell ref="A1:L1"/>
    <mergeCell ref="A2:L2"/>
  </mergeCells>
  <hyperlinks>
    <hyperlink ref="A3" r:id="rId1" location="#'Formulario 300'!A2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1" customWidth="1"/>
    <col min="4" max="4" width="13" customWidth="1"/>
    <col min="5" max="5" width="30" customWidth="1"/>
    <col min="6" max="6" width="6" customWidth="1"/>
    <col min="7" max="7" width="34" customWidth="1"/>
    <col min="8" max="8" width="15" customWidth="1"/>
    <col min="9" max="9" width="8" customWidth="1"/>
    <col min="10" max="10" width="14" customWidth="1"/>
    <col min="11" max="11" width="44" customWidth="1"/>
    <col min="12" max="12" width="40" customWidth="1"/>
  </cols>
  <sheetData>
    <row r="1" spans="1:12" x14ac:dyDescent="0.25">
      <c r="A1" s="12" t="s">
        <v>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15" customHeight="1" spans="1:12" x14ac:dyDescent="0.25">
      <c r="A2" s="13" t="s">
        <v>248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" x14ac:dyDescent="0.25">
      <c r="A3" s="9" t="s">
        <v>249</v>
      </c>
    </row>
    <row r="4" spans="1:10" x14ac:dyDescent="0.25">
      <c r="A4" s="14" t="s">
        <v>180</v>
      </c>
      <c r="H4" s="10">
        <f>SUM(H6:H6)</f>
        <v>1500000</v>
      </c>
      <c r="J4" s="10">
        <f>SUM(J6:J6)</f>
        <v>285000</v>
      </c>
    </row>
    <row r="5" spans="1:12" x14ac:dyDescent="0.25">
      <c r="A5" s="5" t="s">
        <v>181</v>
      </c>
      <c r="B5" s="5" t="s">
        <v>182</v>
      </c>
      <c r="C5" s="5" t="s">
        <v>183</v>
      </c>
      <c r="D5" s="5" t="s">
        <v>184</v>
      </c>
      <c r="E5" s="5" t="s">
        <v>185</v>
      </c>
      <c r="F5" s="5" t="s">
        <v>186</v>
      </c>
      <c r="G5" s="5" t="s">
        <v>187</v>
      </c>
      <c r="H5" s="5" t="s">
        <v>188</v>
      </c>
      <c r="I5" s="5" t="s">
        <v>189</v>
      </c>
      <c r="J5" s="5" t="s">
        <v>190</v>
      </c>
      <c r="K5" s="5" t="s">
        <v>191</v>
      </c>
      <c r="L5" s="5" t="s">
        <v>192</v>
      </c>
    </row>
    <row r="6" spans="1:12" x14ac:dyDescent="0.25">
      <c r="A6" t="s">
        <v>250</v>
      </c>
      <c r="B6" t="s">
        <v>251</v>
      </c>
      <c r="C6" t="s">
        <v>235</v>
      </c>
      <c r="D6" t="s">
        <v>207</v>
      </c>
      <c r="E6" t="s">
        <v>208</v>
      </c>
      <c r="F6" t="s">
        <v>172</v>
      </c>
      <c r="G6" t="s">
        <v>172</v>
      </c>
      <c r="H6" s="7">
        <v>1500000</v>
      </c>
      <c r="J6" s="7">
        <v>285000</v>
      </c>
      <c r="K6" t="s">
        <v>252</v>
      </c>
      <c r="L6" t="s">
        <v>253</v>
      </c>
    </row>
  </sheetData>
  <autoFilter ref="A5:L5"/>
  <mergeCells count="2">
    <mergeCell ref="A1:L1"/>
    <mergeCell ref="A2:L2"/>
  </mergeCells>
  <hyperlinks>
    <hyperlink ref="A3" r:id="rId1" location="#'Formulario 300'!A25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1" customWidth="1"/>
    <col min="4" max="4" width="13" customWidth="1"/>
    <col min="5" max="5" width="30" customWidth="1"/>
    <col min="6" max="6" width="6" customWidth="1"/>
    <col min="7" max="7" width="34" customWidth="1"/>
    <col min="8" max="8" width="15" customWidth="1"/>
    <col min="9" max="9" width="8" customWidth="1"/>
    <col min="10" max="10" width="14" customWidth="1"/>
    <col min="11" max="11" width="44" customWidth="1"/>
    <col min="12" max="12" width="40" customWidth="1"/>
  </cols>
  <sheetData>
    <row r="1" spans="1:12" x14ac:dyDescent="0.25">
      <c r="A1" s="12" t="s">
        <v>254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15" customHeight="1" spans="1:12" x14ac:dyDescent="0.25">
      <c r="A2" s="13" t="s">
        <v>255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" x14ac:dyDescent="0.25">
      <c r="A3" s="9" t="s">
        <v>256</v>
      </c>
    </row>
    <row r="4" spans="1:10" x14ac:dyDescent="0.25">
      <c r="A4" s="14" t="s">
        <v>180</v>
      </c>
      <c r="H4" s="10">
        <f>SUM(H6:H9)</f>
        <v>16350000</v>
      </c>
      <c r="J4" s="10">
        <f>SUM(J6:J9)</f>
        <v>3106500</v>
      </c>
    </row>
    <row r="5" spans="1:12" x14ac:dyDescent="0.25">
      <c r="A5" s="5" t="s">
        <v>181</v>
      </c>
      <c r="B5" s="5" t="s">
        <v>182</v>
      </c>
      <c r="C5" s="5" t="s">
        <v>183</v>
      </c>
      <c r="D5" s="5" t="s">
        <v>184</v>
      </c>
      <c r="E5" s="5" t="s">
        <v>185</v>
      </c>
      <c r="F5" s="5" t="s">
        <v>186</v>
      </c>
      <c r="G5" s="5" t="s">
        <v>187</v>
      </c>
      <c r="H5" s="5" t="s">
        <v>188</v>
      </c>
      <c r="I5" s="5" t="s">
        <v>189</v>
      </c>
      <c r="J5" s="5" t="s">
        <v>190</v>
      </c>
      <c r="K5" s="5" t="s">
        <v>191</v>
      </c>
      <c r="L5" s="5" t="s">
        <v>192</v>
      </c>
    </row>
    <row r="6" spans="1:12" x14ac:dyDescent="0.25">
      <c r="A6" t="s">
        <v>257</v>
      </c>
      <c r="B6" t="s">
        <v>194</v>
      </c>
      <c r="C6" t="s">
        <v>206</v>
      </c>
      <c r="D6" t="s">
        <v>258</v>
      </c>
      <c r="E6" t="s">
        <v>259</v>
      </c>
      <c r="F6" t="s">
        <v>198</v>
      </c>
      <c r="G6" t="s">
        <v>260</v>
      </c>
      <c r="H6" s="7">
        <v>2150000</v>
      </c>
      <c r="I6">
        <v>19</v>
      </c>
      <c r="J6" s="7">
        <v>408500</v>
      </c>
      <c r="K6" t="s">
        <v>261</v>
      </c>
      <c r="L6" t="s">
        <v>172</v>
      </c>
    </row>
    <row r="7" spans="1:12" x14ac:dyDescent="0.25">
      <c r="A7" t="s">
        <v>262</v>
      </c>
      <c r="B7" t="s">
        <v>194</v>
      </c>
      <c r="C7" t="s">
        <v>202</v>
      </c>
      <c r="D7" t="s">
        <v>263</v>
      </c>
      <c r="E7" t="s">
        <v>264</v>
      </c>
      <c r="F7" t="s">
        <v>198</v>
      </c>
      <c r="G7" t="s">
        <v>265</v>
      </c>
      <c r="H7" s="7">
        <v>7800000</v>
      </c>
      <c r="I7">
        <v>19</v>
      </c>
      <c r="J7" s="7">
        <v>1482000</v>
      </c>
      <c r="K7" t="s">
        <v>261</v>
      </c>
      <c r="L7" t="s">
        <v>172</v>
      </c>
    </row>
    <row r="8" spans="1:12" x14ac:dyDescent="0.25">
      <c r="A8" t="s">
        <v>266</v>
      </c>
      <c r="B8" t="s">
        <v>194</v>
      </c>
      <c r="C8" t="s">
        <v>267</v>
      </c>
      <c r="D8" t="s">
        <v>268</v>
      </c>
      <c r="E8" t="s">
        <v>269</v>
      </c>
      <c r="F8" t="s">
        <v>198</v>
      </c>
      <c r="G8" t="s">
        <v>270</v>
      </c>
      <c r="H8" s="7">
        <v>4500000</v>
      </c>
      <c r="I8">
        <v>19</v>
      </c>
      <c r="J8" s="7">
        <v>855000</v>
      </c>
      <c r="K8" t="s">
        <v>261</v>
      </c>
      <c r="L8" t="s">
        <v>172</v>
      </c>
    </row>
    <row r="9" spans="1:12" x14ac:dyDescent="0.25">
      <c r="A9" t="s">
        <v>271</v>
      </c>
      <c r="B9" t="s">
        <v>194</v>
      </c>
      <c r="C9" t="s">
        <v>267</v>
      </c>
      <c r="D9" t="s">
        <v>272</v>
      </c>
      <c r="E9" t="s">
        <v>273</v>
      </c>
      <c r="F9" t="s">
        <v>198</v>
      </c>
      <c r="G9" t="s">
        <v>270</v>
      </c>
      <c r="H9" s="7">
        <v>1900000</v>
      </c>
      <c r="I9">
        <v>19</v>
      </c>
      <c r="J9" s="7">
        <v>361000</v>
      </c>
      <c r="K9" t="s">
        <v>261</v>
      </c>
      <c r="L9" t="s">
        <v>172</v>
      </c>
    </row>
  </sheetData>
  <autoFilter ref="A5:L5"/>
  <mergeCells count="2">
    <mergeCell ref="A1:L1"/>
    <mergeCell ref="A2:L2"/>
  </mergeCells>
  <hyperlinks>
    <hyperlink ref="A3" r:id="rId1" location="#'Formulario 300'!A35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1" customWidth="1"/>
    <col min="4" max="4" width="13" customWidth="1"/>
    <col min="5" max="5" width="30" customWidth="1"/>
    <col min="6" max="6" width="6" customWidth="1"/>
    <col min="7" max="7" width="34" customWidth="1"/>
    <col min="8" max="8" width="15" customWidth="1"/>
    <col min="9" max="9" width="8" customWidth="1"/>
    <col min="10" max="10" width="14" customWidth="1"/>
    <col min="11" max="11" width="44" customWidth="1"/>
    <col min="12" max="12" width="40" customWidth="1"/>
  </cols>
  <sheetData>
    <row r="1" spans="1:12" x14ac:dyDescent="0.25">
      <c r="A1" s="12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15" customHeight="1" spans="1:12" x14ac:dyDescent="0.25">
      <c r="A2" s="13" t="s">
        <v>275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" x14ac:dyDescent="0.25">
      <c r="A3" s="9" t="s">
        <v>276</v>
      </c>
    </row>
    <row r="4" spans="1:10" x14ac:dyDescent="0.25">
      <c r="A4" s="14" t="s">
        <v>180</v>
      </c>
      <c r="H4" s="10">
        <f>SUM(H6:H7)</f>
        <v>226000</v>
      </c>
      <c r="J4" s="10">
        <f>SUM(J6:J7)</f>
        <v>0</v>
      </c>
    </row>
    <row r="5" spans="1:12" x14ac:dyDescent="0.25">
      <c r="A5" s="5" t="s">
        <v>181</v>
      </c>
      <c r="B5" s="5" t="s">
        <v>182</v>
      </c>
      <c r="C5" s="5" t="s">
        <v>183</v>
      </c>
      <c r="D5" s="5" t="s">
        <v>184</v>
      </c>
      <c r="E5" s="5" t="s">
        <v>185</v>
      </c>
      <c r="F5" s="5" t="s">
        <v>186</v>
      </c>
      <c r="G5" s="5" t="s">
        <v>187</v>
      </c>
      <c r="H5" s="5" t="s">
        <v>188</v>
      </c>
      <c r="I5" s="5" t="s">
        <v>189</v>
      </c>
      <c r="J5" s="5" t="s">
        <v>190</v>
      </c>
      <c r="K5" s="5" t="s">
        <v>191</v>
      </c>
      <c r="L5" s="5" t="s">
        <v>192</v>
      </c>
    </row>
    <row r="6" spans="1:12" x14ac:dyDescent="0.25">
      <c r="A6" t="s">
        <v>277</v>
      </c>
      <c r="B6" t="s">
        <v>194</v>
      </c>
      <c r="C6" t="s">
        <v>278</v>
      </c>
      <c r="D6" t="s">
        <v>279</v>
      </c>
      <c r="E6" t="s">
        <v>280</v>
      </c>
      <c r="F6" t="s">
        <v>198</v>
      </c>
      <c r="G6" t="s">
        <v>281</v>
      </c>
      <c r="H6" s="7">
        <v>180000</v>
      </c>
      <c r="J6" s="7">
        <v>0</v>
      </c>
      <c r="K6" t="s">
        <v>282</v>
      </c>
      <c r="L6" t="s">
        <v>172</v>
      </c>
    </row>
    <row r="7" spans="1:12" x14ac:dyDescent="0.25">
      <c r="A7" t="s">
        <v>277</v>
      </c>
      <c r="B7" t="s">
        <v>194</v>
      </c>
      <c r="C7" t="s">
        <v>278</v>
      </c>
      <c r="D7" t="s">
        <v>279</v>
      </c>
      <c r="E7" t="s">
        <v>280</v>
      </c>
      <c r="F7" t="s">
        <v>283</v>
      </c>
      <c r="G7" t="s">
        <v>284</v>
      </c>
      <c r="H7" s="7">
        <v>46000</v>
      </c>
      <c r="J7" s="7">
        <v>0</v>
      </c>
      <c r="K7" t="s">
        <v>282</v>
      </c>
      <c r="L7" t="s">
        <v>172</v>
      </c>
    </row>
  </sheetData>
  <autoFilter ref="A5:L5"/>
  <mergeCells count="2">
    <mergeCell ref="A1:L1"/>
    <mergeCell ref="A2:L2"/>
  </mergeCells>
  <hyperlinks>
    <hyperlink ref="A3" r:id="rId1" location="#'Formulario 300'!A38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1" customWidth="1"/>
    <col min="5" max="5" width="13" customWidth="1"/>
    <col min="6" max="6" width="30" customWidth="1"/>
    <col min="7" max="7" width="15" customWidth="1"/>
    <col min="8" max="8" width="14" customWidth="1"/>
  </cols>
  <sheetData>
    <row r="1" spans="1:8" x14ac:dyDescent="0.25">
      <c r="A1" s="12" t="s">
        <v>173</v>
      </c>
      <c r="B1" s="12"/>
      <c r="C1" s="12"/>
      <c r="D1" s="12"/>
      <c r="E1" s="12"/>
      <c r="F1" s="12"/>
      <c r="G1" s="12"/>
      <c r="H1" s="12"/>
    </row>
    <row r="2" ht="30" customHeight="1" spans="1:8" x14ac:dyDescent="0.25">
      <c r="A2" s="13" t="s">
        <v>285</v>
      </c>
      <c r="B2" s="13"/>
      <c r="C2" s="13"/>
      <c r="D2" s="13"/>
      <c r="E2" s="13"/>
      <c r="F2" s="13"/>
      <c r="G2" s="13"/>
      <c r="H2" s="13"/>
    </row>
    <row r="3" spans="1:1" x14ac:dyDescent="0.25">
      <c r="A3" s="9" t="s">
        <v>286</v>
      </c>
    </row>
    <row r="4" spans="1:8" x14ac:dyDescent="0.25">
      <c r="A4" s="14" t="s">
        <v>180</v>
      </c>
      <c r="G4" s="10">
        <f>SUM(G6:G6)</f>
        <v>0</v>
      </c>
      <c r="H4" s="10">
        <f>SUM(H6:H6)</f>
        <v>0</v>
      </c>
    </row>
    <row r="5" spans="1:8" x14ac:dyDescent="0.25">
      <c r="A5" s="5" t="s">
        <v>181</v>
      </c>
      <c r="B5" s="5" t="s">
        <v>182</v>
      </c>
      <c r="C5" s="5" t="s">
        <v>183</v>
      </c>
      <c r="D5" s="5" t="s">
        <v>287</v>
      </c>
      <c r="E5" s="5" t="s">
        <v>184</v>
      </c>
      <c r="F5" s="5" t="s">
        <v>185</v>
      </c>
      <c r="G5" s="5" t="s">
        <v>288</v>
      </c>
      <c r="H5" s="5" t="s">
        <v>289</v>
      </c>
    </row>
  </sheetData>
  <mergeCells count="2">
    <mergeCell ref="A1:H1"/>
    <mergeCell ref="A2:H2"/>
  </mergeCells>
  <hyperlinks>
    <hyperlink ref="A3" r:id="rId1" location="#'Formulario 300'!A7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2" customWidth="1"/>
    <col min="3" max="3" width="11" customWidth="1"/>
    <col min="4" max="4" width="13" customWidth="1"/>
    <col min="5" max="5" width="30" customWidth="1"/>
    <col min="6" max="6" width="6" customWidth="1"/>
    <col min="7" max="7" width="34" customWidth="1"/>
    <col min="8" max="8" width="15" customWidth="1"/>
    <col min="9" max="9" width="8" customWidth="1"/>
    <col min="10" max="10" width="14" customWidth="1"/>
    <col min="11" max="11" width="44" customWidth="1"/>
    <col min="12" max="12" width="40" customWidth="1"/>
  </cols>
  <sheetData>
    <row r="1" spans="1:12" x14ac:dyDescent="0.25">
      <c r="A1" s="12" t="s">
        <v>175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ht="15" customHeight="1" spans="1:12" x14ac:dyDescent="0.25">
      <c r="A2" s="13" t="s">
        <v>290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" x14ac:dyDescent="0.25">
      <c r="A3" s="9" t="s">
        <v>286</v>
      </c>
    </row>
    <row r="4" spans="1:10" x14ac:dyDescent="0.25">
      <c r="A4" s="14" t="s">
        <v>180</v>
      </c>
      <c r="H4" s="10">
        <f>SUM(H6:H6)</f>
        <v>0</v>
      </c>
      <c r="J4" s="10">
        <f>SUM(J6:J6)</f>
        <v>0</v>
      </c>
    </row>
    <row r="5" spans="1:12" x14ac:dyDescent="0.25">
      <c r="A5" s="5" t="s">
        <v>181</v>
      </c>
      <c r="B5" s="5" t="s">
        <v>182</v>
      </c>
      <c r="C5" s="5" t="s">
        <v>183</v>
      </c>
      <c r="D5" s="5" t="s">
        <v>184</v>
      </c>
      <c r="E5" s="5" t="s">
        <v>185</v>
      </c>
      <c r="F5" s="5" t="s">
        <v>186</v>
      </c>
      <c r="G5" s="5" t="s">
        <v>187</v>
      </c>
      <c r="H5" s="5" t="s">
        <v>188</v>
      </c>
      <c r="I5" s="5" t="s">
        <v>189</v>
      </c>
      <c r="J5" s="5" t="s">
        <v>190</v>
      </c>
      <c r="K5" s="5" t="s">
        <v>191</v>
      </c>
      <c r="L5" s="5" t="s">
        <v>192</v>
      </c>
    </row>
  </sheetData>
  <mergeCells count="2">
    <mergeCell ref="A1:L1"/>
    <mergeCell ref="A2:L2"/>
  </mergeCells>
  <hyperlinks>
    <hyperlink ref="A3" r:id="rId1" location="#'Formulario 300'!A8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Formulario 300</vt:lpstr>
      <vt:lpstr>R28 Gravadas general</vt:lpstr>
      <vt:lpstr>R39-40 Excluidas</vt:lpstr>
      <vt:lpstr>R42 Devol ventas</vt:lpstr>
      <vt:lpstr>R51 Bienes general</vt:lpstr>
      <vt:lpstr>R54 Excluidos</vt:lpstr>
      <vt:lpstr>Sin XML</vt:lpstr>
      <vt:lpstr>NC que no entran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Cotejo 360</dc:creator>
  <dc:title/>
  <dc:subject/>
  <dc:description/>
  <cp:keywords/>
  <cp:category/>
  <cp:lastModifiedBy>Unknown</cp:lastModifiedBy>
  <dcterms:created xsi:type="dcterms:W3CDTF">2026-10-07T14:07:24Z</dcterms:created>
  <dcterms:modified xsi:type="dcterms:W3CDTF">2026-10-07T14:07:24Z</dcterms:modified>
</cp:coreProperties>
</file>