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sumen" state="visible" r:id="rId4"/>
    <sheet sheetId="2" name="Cuadre de lectura" state="visible" r:id="rId5"/>
    <sheet sheetId="3" name="DIAN, no en libros" state="visible" r:id="rId6"/>
    <sheet sheetId="4" name="Libros, no en la DIAN" state="visible" r:id="rId7"/>
    <sheet sheetId="5" name="En ambos, con diferencias" state="visible" r:id="rId8"/>
    <sheet sheetId="6" name="Cuadran" state="visible" r:id="rId9"/>
    <sheet sheetId="7" name="Otros hallazgos" state="visible" r:id="rId10"/>
    <sheet sheetId="8" name="No cruzados por su tipo" state="visible" r:id="rId11"/>
    <sheet sheetId="9" name="Filas del reporte" state="visible" r:id="rId12"/>
  </sheets>
  <calcPr calcId="171027"/>
</workbook>
</file>

<file path=xl/sharedStrings.xml><?xml version="1.0" encoding="utf-8"?>
<sst xmlns="http://schemas.openxmlformats.org/spreadsheetml/2006/main" count="822" uniqueCount="224">
  <si>
    <t>COTEJO 360 · CRUCE DE VENTAS CON LA CONTABILIDAD</t>
  </si>
  <si>
    <t>Empresa: DISTRIBUCIONES ANDINAS S.A.S.</t>
  </si>
  <si>
    <t>Período: julio 2026 · reporte contable: auxiliar-demo.xlsx</t>
  </si>
  <si>
    <t>Generado el 7/10/2026, 9:07:25 a. m.</t>
  </si>
  <si>
    <t>Contraste entre la facturación electrónica que conoce la DIAN y los libros. No reemplaza la revisión de los soportes ni es asesoría tributaria. Lo «por corregir» se corrige en el programa contable y se vuelve a cruzar; las causas marcadas «posible» y «pendiente de criterio» las decide el contador.</t>
  </si>
  <si>
    <t>Cuadre de lectura</t>
  </si>
  <si>
    <t>CUADRA</t>
  </si>
  <si>
    <t>El análisis tiene todo lo que trae el archivo.</t>
  </si>
  <si>
    <t>Hoja</t>
  </si>
  <si>
    <t>Documentos</t>
  </si>
  <si>
    <t>Por corregir</t>
  </si>
  <si>
    <t>Ya explicado</t>
  </si>
  <si>
    <t>IVA en juego (por corregir)</t>
  </si>
  <si>
    <t>DIAN, no en libros</t>
  </si>
  <si>
    <t>Libros, no en la DIAN</t>
  </si>
  <si>
    <t>En ambos, con diferencias</t>
  </si>
  <si>
    <t>Cuadran</t>
  </si>
  <si>
    <t>Otros hallazgos</t>
  </si>
  <si>
    <t>Puente en COP</t>
  </si>
  <si>
    <t>Valor</t>
  </si>
  <si>
    <t>Valor neto según los libros</t>
  </si>
  <si>
    <t>(−) Documentos de los libros que no están en la DIAN</t>
  </si>
  <si>
    <t>(+) Documentos de la DIAN que no están en los libros</t>
  </si>
  <si>
    <t>(±) Diferencias en documentos que cruzan (valor y moneda)</t>
  </si>
  <si>
    <t>(=) Valor conciliado</t>
  </si>
  <si>
    <t>Valor neto según la DIAN</t>
  </si>
  <si>
    <t>Diferencia sin explicar (debe ser 0)</t>
  </si>
  <si>
    <t>CUADRE DE LECTURA · VENTAS · JULIO 2026</t>
  </si>
  <si>
    <t>Comprueba que este análisis tiene todo lo que trae el archivo «auxiliar-demo.xlsx»: cada fila leída, cada comprobante de ventas del período y cada peso de sus cuentas. Toda diferencia debe dar cero.</t>
  </si>
  <si>
    <t>1. Del archivo al análisis: cada fila</t>
  </si>
  <si>
    <t>Concepto</t>
  </si>
  <si>
    <t>Filas</t>
  </si>
  <si>
    <t>Filas del archivo</t>
  </si>
  <si>
    <t>(−) Títulos y encabezado del reporte (filas 1 a 1)</t>
  </si>
  <si>
    <t>(−) Filas vacías</t>
  </si>
  <si>
    <t>Movimientos leídos por Cotejo</t>
  </si>
  <si>
    <t>Diferencia (debe ser 0)</t>
  </si>
  <si>
    <t>Lo leído</t>
  </si>
  <si>
    <t>Débitos</t>
  </si>
  <si>
    <t>Créditos</t>
  </si>
  <si>
    <t>Suma de los movimientos leídos</t>
  </si>
  <si>
    <t>2. Comprobantes de ventas del período: dónde quedó cada uno</t>
  </si>
  <si>
    <t>Tipo de comprobante</t>
  </si>
  <si>
    <t>En el archivo</t>
  </si>
  <si>
    <t>No cruzados por su tipo</t>
  </si>
  <si>
    <t>No son de ventas</t>
  </si>
  <si>
    <t>FV · Factura de venta</t>
  </si>
  <si>
    <t>NC · Nota crédito</t>
  </si>
  <si>
    <t>Total</t>
  </si>
  <si>
    <t>Otros comprobantes del período en el archivo, de tipos que no son de ventas: 7. No entran a este análisis.</t>
  </si>
  <si>
    <t>3. Documentos de ventas en la DIAN del período: dónde quedó cada uno</t>
  </si>
  <si>
    <t/>
  </si>
  <si>
    <t>En la DIAN</t>
  </si>
  <si>
    <t>Documentos de la DIAN</t>
  </si>
  <si>
    <t>4. Pesos de las cuentas de ventas del período: dónde quedó cada peso</t>
  </si>
  <si>
    <t>Cuenta</t>
  </si>
  <si>
    <t>Movimiento en el archivo</t>
  </si>
  <si>
    <t>En documentos del cruce</t>
  </si>
  <si>
    <t>En «No cruzados por su tipo»</t>
  </si>
  <si>
    <t>En comprobantes que no son de ventas</t>
  </si>
  <si>
    <t>4 · Ingresos</t>
  </si>
  <si>
    <t>2408 · IVA generado (créditos de la 2408)</t>
  </si>
  <si>
    <t>Los comprobantes que no son de ventas incluyen los recaudos y los traslados.</t>
  </si>
  <si>
    <t>CUADRA: el análisis tiene todo lo que trae el archivo.</t>
  </si>
  <si>
    <t>Situación</t>
  </si>
  <si>
    <t>Qué hacer</t>
  </si>
  <si>
    <t>Tipo</t>
  </si>
  <si>
    <t>Número DIAN</t>
  </si>
  <si>
    <t>Fecha DIAN</t>
  </si>
  <si>
    <t>NIT</t>
  </si>
  <si>
    <t>Tercero</t>
  </si>
  <si>
    <t>Moneda</t>
  </si>
  <si>
    <t>Base DIAN</t>
  </si>
  <si>
    <t>IVA DIAN</t>
  </si>
  <si>
    <t>Valor DIAN</t>
  </si>
  <si>
    <t>IVA en juego</t>
  </si>
  <si>
    <t>Dónde pega</t>
  </si>
  <si>
    <t>Lectura</t>
  </si>
  <si>
    <t>Qué se sabe</t>
  </si>
  <si>
    <t>CUFE</t>
  </si>
  <si>
    <t>Ver en la DIAN</t>
  </si>
  <si>
    <t>Comprobante</t>
  </si>
  <si>
    <t>Líneas del asiento</t>
  </si>
  <si>
    <t>Fecha libros</t>
  </si>
  <si>
    <t>Base libros</t>
  </si>
  <si>
    <t>IVA libros</t>
  </si>
  <si>
    <t>Valor libros</t>
  </si>
  <si>
    <t>Verificar en el portal de la DIAN si la factura fue rechazada o no se transmitió; expedirla o reversar el registro.</t>
  </si>
  <si>
    <t>FV-1299</t>
  </si>
  <si>
    <t>Ver 3 líneas</t>
  </si>
  <si>
    <t>2026-07-30</t>
  </si>
  <si>
    <t>900404040</t>
  </si>
  <si>
    <t>COMERCIALIZADORA DEL CARIBE S.A.S.</t>
  </si>
  <si>
    <t>COP</t>
  </si>
  <si>
    <t>Ingreso sin factura electrónica validada (art. 615 ET) · F300 renglón 59 (impuesto generado) y 28</t>
  </si>
  <si>
    <t>Pendiente de criterio</t>
  </si>
  <si>
    <t>No aparece en la DIAN. El tercero no tiene ningún documento de este tipo en la DIAN.</t>
  </si>
  <si>
    <t>Diferencia en</t>
  </si>
  <si>
    <t>Diferencia de valor (DIAN − libros)</t>
  </si>
  <si>
    <t>Diferencia de IVA (DIAN − libros)</t>
  </si>
  <si>
    <t>IVA</t>
  </si>
  <si>
    <t>Ajustar el IVA generado del comprobante al de la factura.</t>
  </si>
  <si>
    <t>FV-1207</t>
  </si>
  <si>
    <t>Ver 2 líneas</t>
  </si>
  <si>
    <t>2026-07-21</t>
  </si>
  <si>
    <t>FE1207</t>
  </si>
  <si>
    <t>830707070</t>
  </si>
  <si>
    <t>PAPELERIA CENTRAL S.A.S.</t>
  </si>
  <si>
    <t>F300 renglón 59 (impuesto generado) y 28</t>
  </si>
  <si>
    <t>Posible causa</t>
  </si>
  <si>
    <t>El IVA de la factura ($399.000) quedó sumado a la base en los libros, no en la cuenta del IVA. En compras puede ser IVA no descontable llevado al costo; si era descontable, se perdió.</t>
  </si>
  <si>
    <t>demo-FE1207</t>
  </si>
  <si>
    <t>Ver</t>
  </si>
  <si>
    <t>FV-1201</t>
  </si>
  <si>
    <t>2026-07-03</t>
  </si>
  <si>
    <t>FE1201</t>
  </si>
  <si>
    <t>830101010</t>
  </si>
  <si>
    <t>FERRETERIA EL TORNILLO S.A.S.</t>
  </si>
  <si>
    <t>demo-FE1201</t>
  </si>
  <si>
    <t>FV-1202</t>
  </si>
  <si>
    <t>2026-07-06</t>
  </si>
  <si>
    <t>FE1202</t>
  </si>
  <si>
    <t>860202020</t>
  </si>
  <si>
    <t>ALIMENTOS DEL VALLE LTDA</t>
  </si>
  <si>
    <t>demo-FE1202</t>
  </si>
  <si>
    <t>FV-1203</t>
  </si>
  <si>
    <t>2026-07-09</t>
  </si>
  <si>
    <t>FE1203</t>
  </si>
  <si>
    <t>900303030</t>
  </si>
  <si>
    <t>TRANSPORTES DEL NORTE S.A.S.</t>
  </si>
  <si>
    <t>demo-FE1203</t>
  </si>
  <si>
    <t>FV-1204</t>
  </si>
  <si>
    <t>2026-07-12</t>
  </si>
  <si>
    <t>FE1204</t>
  </si>
  <si>
    <t>901404040</t>
  </si>
  <si>
    <t>CONFECCIONES MARIBEL S.A.S.</t>
  </si>
  <si>
    <t>demo-FE1204</t>
  </si>
  <si>
    <t>FV-1205</t>
  </si>
  <si>
    <t>2026-07-15</t>
  </si>
  <si>
    <t>FE1205</t>
  </si>
  <si>
    <t>800505050</t>
  </si>
  <si>
    <t>PANADERIA LA ESPIGA LTDA</t>
  </si>
  <si>
    <t>demo-FE1205</t>
  </si>
  <si>
    <t>FV-1206</t>
  </si>
  <si>
    <t>2026-07-18</t>
  </si>
  <si>
    <t>FE1206</t>
  </si>
  <si>
    <t>901606060</t>
  </si>
  <si>
    <t>SEGURIDAD ANDINA S.A.S.</t>
  </si>
  <si>
    <t>demo-FE1206</t>
  </si>
  <si>
    <t>FV-1208</t>
  </si>
  <si>
    <t>2026-07-24</t>
  </si>
  <si>
    <t>FE1208</t>
  </si>
  <si>
    <t>900808080</t>
  </si>
  <si>
    <t>LOGISTICA CARIBE S.A.S.</t>
  </si>
  <si>
    <t>demo-FE1208</t>
  </si>
  <si>
    <t>FV-1210</t>
  </si>
  <si>
    <t>2026-07-28</t>
  </si>
  <si>
    <t>FE1210</t>
  </si>
  <si>
    <t>demo-FE1210</t>
  </si>
  <si>
    <t>FV-1211</t>
  </si>
  <si>
    <t>2026-07-29</t>
  </si>
  <si>
    <t>FE1211</t>
  </si>
  <si>
    <t>demo-FE1211</t>
  </si>
  <si>
    <t>FV-1212</t>
  </si>
  <si>
    <t>FE1212</t>
  </si>
  <si>
    <t>1790012345001</t>
  </si>
  <si>
    <t>ANDES CONSULTING GROUP S.A.</t>
  </si>
  <si>
    <t>demo-FE1212</t>
  </si>
  <si>
    <t>FV-1213</t>
  </si>
  <si>
    <t>FE1213</t>
  </si>
  <si>
    <t>demo-FE1213</t>
  </si>
  <si>
    <t>FV-1214</t>
  </si>
  <si>
    <t>2026-07-31</t>
  </si>
  <si>
    <t>FE1214</t>
  </si>
  <si>
    <t>demo-FE1214</t>
  </si>
  <si>
    <t>FV-1215</t>
  </si>
  <si>
    <t>FE1215</t>
  </si>
  <si>
    <t>demo-FE1215</t>
  </si>
  <si>
    <t>NC-42</t>
  </si>
  <si>
    <t>NC0042</t>
  </si>
  <si>
    <t>demo-NC0042</t>
  </si>
  <si>
    <t>Hallazgo</t>
  </si>
  <si>
    <t>Detalle</t>
  </si>
  <si>
    <t>Dónde mirar</t>
  </si>
  <si>
    <t>Hueco en la numeración de la DIAN</t>
  </si>
  <si>
    <t>La DIAN no tiene los números 1209 de la serie FE: ¿rechazados o sin transmitir?</t>
  </si>
  <si>
    <t>Portal de la DIAN</t>
  </si>
  <si>
    <t>Hueco en la numeración de los libros</t>
  </si>
  <si>
    <t>Los libros saltan los números 1209, 1216, 1217, 1218, 1219, 1220, 1221, 1222, 1223, 1224, 1225, 1226, 1227, 1228, 1229, 1230, 1231, 1232, 1233, 1234, 1235, 1236, 1237, 1238, 1239, 1240, 1241, 1242, 1243, 1244, 1245, 1246, 1247, 1248, 1249, 1250, 1251, 1252, 1253, 1254, 1255, 1256, 1257, 1258, 1259, 1260, 1261, 1262, 1263, 1264, 1265, 1266, 1267, 1268, 1269, 1270, 1271, 1272, 1273, 1274, 1275, 1276, 1277, 1278, 1279, 1280, 1281, 1282, 1283, 1284, 1285, 1286, 1287, 1288, 1289, 1290, 1291, 1292, 1293, 1294, 1295, 1296, 1297, 1298 de la serie FV-.</t>
  </si>
  <si>
    <t>Hoja «DIAN, no en libros»</t>
  </si>
  <si>
    <t>Fecha</t>
  </si>
  <si>
    <t>Cuentas que mueve</t>
  </si>
  <si>
    <t>Por qué importa</t>
  </si>
  <si>
    <t>Dónde quedó</t>
  </si>
  <si>
    <t>Volver</t>
  </si>
  <si>
    <t>Nombre de la cuenta</t>
  </si>
  <si>
    <t>Débito</t>
  </si>
  <si>
    <t>Crédito</t>
  </si>
  <si>
    <t>Fila en el archivo original</t>
  </si>
  <si>
    <t>130505</t>
  </si>
  <si>
    <t>Factura FE1201</t>
  </si>
  <si>
    <t>413520</t>
  </si>
  <si>
    <t>Venta</t>
  </si>
  <si>
    <t>240805</t>
  </si>
  <si>
    <t>IVA generado</t>
  </si>
  <si>
    <t>Factura FE1202</t>
  </si>
  <si>
    <t>Factura FE1203</t>
  </si>
  <si>
    <t>Factura FE1204</t>
  </si>
  <si>
    <t>Factura FE1205</t>
  </si>
  <si>
    <t>Factura FE1206</t>
  </si>
  <si>
    <t>Factura FE1207</t>
  </si>
  <si>
    <t>Venta (sin separar IVA)</t>
  </si>
  <si>
    <t>Factura FE1208</t>
  </si>
  <si>
    <t>Factura FE1210</t>
  </si>
  <si>
    <t>Factura FE1211</t>
  </si>
  <si>
    <t>Factura FE1212</t>
  </si>
  <si>
    <t>Factura FE1213</t>
  </si>
  <si>
    <t>Factura FE1214</t>
  </si>
  <si>
    <t>Factura FE1215</t>
  </si>
  <si>
    <t>417505</t>
  </si>
  <si>
    <t>Devolución en ventas</t>
  </si>
  <si>
    <t>IVA devolución</t>
  </si>
  <si>
    <t>Nota crédito</t>
  </si>
  <si>
    <t>Factura FV-1299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</si>
</sst>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FF"/>
      <sz val="14"/>
    </font>
    <font>
      <color rgb="FF5B6B80"/>
    </font>
    <font>
      <b/>
      <color rgb="FF8A6100"/>
    </font>
    <font>
      <b/>
      <color rgb="FF17663A"/>
    </font>
    <font>
      <b/>
      <color rgb="FFFFFFFF"/>
    </font>
    <font>
      <b/>
      <color rgb="FFB42318"/>
    </font>
    <font>
      <b/>
    </font>
    <font>
      <b/>
      <color rgb="FF0A2540"/>
    </font>
    <font>
      <i/>
      <color rgb="FF5B6B80"/>
    </font>
  </fonts>
  <fills count="8">
    <fill>
      <patternFill patternType="none"/>
    </fill>
    <fill>
      <patternFill patternType="gray125"/>
    </fill>
    <fill>
      <patternFill patternType="solid">
        <fgColor rgb="FF0A2540"/>
      </patternFill>
    </fill>
    <fill>
      <patternFill patternType="solid">
        <fgColor rgb="FFFFF4E0"/>
      </patternFill>
    </fill>
    <fill>
      <patternFill patternType="solid">
        <fgColor rgb="FF1F5AA8"/>
      </patternFill>
    </fill>
    <fill>
      <patternFill patternType="solid">
        <fgColor rgb="FFF4F6F8"/>
      </patternFill>
    </fill>
    <fill>
      <patternFill patternType="solid">
        <fgColor rgb="FFE7F6EC"/>
      </patternFill>
    </fill>
    <fill>
      <patternFill patternType="solid">
        <fgColor rgb="FFFDECEA"/>
      </patternFill>
    </fill>
  </fills>
  <borders count="1">
    <border>
      <left/>
      <right/>
      <top/>
      <bottom/>
      <diagonal/>
    </border>
  </borders>
  <cellStyleXfs count="1">
    <xf numFmtId="0" fontId="0" fillId="0" borderId="0"/>
  </cellStyleXfs>
  <cellXfs count="20">
    <xf numFmtId="0" fontId="0" fillId="0" borderId="0" xfId="0"/>
    <xf numFmtId="0" fontId="1" fillId="2" borderId="0" xfId="0" applyFont="1" applyFill="1"/>
    <xf numFmtId="0" fontId="2" fillId="0" borderId="0" xfId="0" applyFont="1"/>
    <xf numFmtId="0" fontId="3" fillId="3" borderId="0" xfId="0" applyFont="1" applyFill="1" applyAlignment="1">
      <alignment vertical="top" wrapText="1"/>
    </xf>
    <xf numFmtId="0" fontId="4" fillId="0" borderId="0" xfId="0" applyFont="1"/>
    <xf numFmtId="0" fontId="5" fillId="4" borderId="0" xfId="0" applyFont="1" applyFill="1" applyAlignment="1">
      <alignment wrapText="1"/>
    </xf>
    <xf numFmtId="3" fontId="0" fillId="0" borderId="0" xfId="0" applyNumberFormat="1"/>
    <xf numFmtId="0" fontId="6" fillId="0" borderId="0" xfId="0" applyFont="1"/>
    <xf numFmtId="0" fontId="5" fillId="4" borderId="0" xfId="0" applyFont="1" applyFill="1"/>
    <xf numFmtId="0" fontId="7" fillId="0" borderId="0" xfId="0" applyFont="1"/>
    <xf numFmtId="3" fontId="7" fillId="0" borderId="0" xfId="0" applyNumberFormat="1" applyFont="1"/>
    <xf numFmtId="0" fontId="2" fillId="0" borderId="0" xfId="0" applyFont="1" applyAlignment="1">
      <alignment vertical="top" wrapText="1"/>
    </xf>
    <xf numFmtId="0" fontId="8" fillId="5" borderId="0" xfId="0" applyFont="1" applyFill="1"/>
    <xf numFmtId="0" fontId="5" fillId="4" borderId="0" xfId="0" applyFont="1" applyFill="1" applyAlignment="1">
      <alignment vertical="center" wrapText="1"/>
    </xf>
    <xf numFmtId="0" fontId="7" fillId="6" borderId="0" xfId="0" applyFont="1" applyFill="1"/>
    <xf numFmtId="3" fontId="7" fillId="6" borderId="0" xfId="0" applyNumberFormat="1" applyFont="1" applyFill="1"/>
    <xf numFmtId="0" fontId="9" fillId="0" borderId="0" xfId="0" applyFont="1"/>
    <xf numFmtId="0" fontId="0" fillId="0" borderId="0" xfId="0" applyAlignment="1">
      <alignment vertical="top" wrapText="1"/>
    </xf>
    <xf numFmtId="0" fontId="6" fillId="7" borderId="0" xfId="0" applyFont="1" applyFill="1" applyAlignment="1">
      <alignment vertical="top" wrapText="1"/>
    </xf>
    <xf numFmtId="3" fontId="0" fillId="0" borderId="0" xfId="0" applyNumberForma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apos;Cuadre de lectura&apos;!A1" TargetMode="External"/><Relationship Id="rId2" Type="http://schemas.openxmlformats.org/officeDocument/2006/relationships/hyperlink" Target="#&apos;DIAN, no en libros&apos;!A1" TargetMode="External"/><Relationship Id="rId3" Type="http://schemas.openxmlformats.org/officeDocument/2006/relationships/hyperlink" Target="#&apos;Libros, no en la DIAN&apos;!A1" TargetMode="External"/><Relationship Id="rId4" Type="http://schemas.openxmlformats.org/officeDocument/2006/relationships/hyperlink" Target="#&apos;En ambos, con diferencias&apos;!A1" TargetMode="External"/><Relationship Id="rId5" Type="http://schemas.openxmlformats.org/officeDocument/2006/relationships/hyperlink" Target="#&apos;Cuadran&apos;!A1" TargetMode="External"/><Relationship Id="rId6" Type="http://schemas.openxmlformats.org/officeDocument/2006/relationships/hyperlink" Target="#&apos;Otros hallazgos&apos;!A1"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apos;Filas del reporte&apos;!A44"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apos;Filas del reporte&apos;!A20" TargetMode="External"/><Relationship Id="rId2" Type="http://schemas.openxmlformats.org/officeDocument/2006/relationships/hyperlink" Target="https://catalogo-vpfe.dian.gov.co/document/searchqr?documentkey=demo-FE1207"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apos;Filas del reporte&apos;!A2" TargetMode="External"/><Relationship Id="rId2" Type="http://schemas.openxmlformats.org/officeDocument/2006/relationships/hyperlink" Target="#&apos;Filas del reporte&apos;!A5" TargetMode="External"/><Relationship Id="rId3" Type="http://schemas.openxmlformats.org/officeDocument/2006/relationships/hyperlink" Target="#&apos;Filas del reporte&apos;!A8" TargetMode="External"/><Relationship Id="rId4" Type="http://schemas.openxmlformats.org/officeDocument/2006/relationships/hyperlink" Target="#&apos;Filas del reporte&apos;!A11" TargetMode="External"/><Relationship Id="rId5" Type="http://schemas.openxmlformats.org/officeDocument/2006/relationships/hyperlink" Target="#&apos;Filas del reporte&apos;!A14" TargetMode="External"/><Relationship Id="rId6" Type="http://schemas.openxmlformats.org/officeDocument/2006/relationships/hyperlink" Target="#&apos;Filas del reporte&apos;!A17" TargetMode="External"/><Relationship Id="rId7" Type="http://schemas.openxmlformats.org/officeDocument/2006/relationships/hyperlink" Target="#&apos;Filas del reporte&apos;!A22" TargetMode="External"/><Relationship Id="rId8" Type="http://schemas.openxmlformats.org/officeDocument/2006/relationships/hyperlink" Target="#&apos;Filas del reporte&apos;!A25" TargetMode="External"/><Relationship Id="rId9" Type="http://schemas.openxmlformats.org/officeDocument/2006/relationships/hyperlink" Target="#&apos;Filas del reporte&apos;!A28" TargetMode="External"/><Relationship Id="rId10" Type="http://schemas.openxmlformats.org/officeDocument/2006/relationships/hyperlink" Target="#&apos;Filas del reporte&apos;!A30" TargetMode="External"/><Relationship Id="rId11" Type="http://schemas.openxmlformats.org/officeDocument/2006/relationships/hyperlink" Target="#&apos;Filas del reporte&apos;!A32" TargetMode="External"/><Relationship Id="rId12" Type="http://schemas.openxmlformats.org/officeDocument/2006/relationships/hyperlink" Target="#&apos;Filas del reporte&apos;!A35" TargetMode="External"/><Relationship Id="rId13" Type="http://schemas.openxmlformats.org/officeDocument/2006/relationships/hyperlink" Target="#&apos;Filas del reporte&apos;!A38" TargetMode="External"/><Relationship Id="rId14" Type="http://schemas.openxmlformats.org/officeDocument/2006/relationships/hyperlink" Target="#&apos;Filas del reporte&apos;!A41"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apos;Cuadran&apos;!A2" TargetMode="External"/><Relationship Id="rId2" Type="http://schemas.openxmlformats.org/officeDocument/2006/relationships/hyperlink" Target="#&apos;Cuadran&apos;!A2" TargetMode="External"/><Relationship Id="rId3" Type="http://schemas.openxmlformats.org/officeDocument/2006/relationships/hyperlink" Target="#&apos;Cuadran&apos;!A2" TargetMode="External"/><Relationship Id="rId4" Type="http://schemas.openxmlformats.org/officeDocument/2006/relationships/hyperlink" Target="#&apos;Cuadran&apos;!A3" TargetMode="External"/><Relationship Id="rId5" Type="http://schemas.openxmlformats.org/officeDocument/2006/relationships/hyperlink" Target="#&apos;Cuadran&apos;!A3" TargetMode="External"/><Relationship Id="rId6" Type="http://schemas.openxmlformats.org/officeDocument/2006/relationships/hyperlink" Target="#&apos;Cuadran&apos;!A3" TargetMode="External"/><Relationship Id="rId7" Type="http://schemas.openxmlformats.org/officeDocument/2006/relationships/hyperlink" Target="#&apos;Cuadran&apos;!A4" TargetMode="External"/><Relationship Id="rId8" Type="http://schemas.openxmlformats.org/officeDocument/2006/relationships/hyperlink" Target="#&apos;Cuadran&apos;!A4" TargetMode="External"/><Relationship Id="rId9" Type="http://schemas.openxmlformats.org/officeDocument/2006/relationships/hyperlink" Target="#&apos;Cuadran&apos;!A4" TargetMode="External"/><Relationship Id="rId10" Type="http://schemas.openxmlformats.org/officeDocument/2006/relationships/hyperlink" Target="#&apos;Cuadran&apos;!A5" TargetMode="External"/><Relationship Id="rId11" Type="http://schemas.openxmlformats.org/officeDocument/2006/relationships/hyperlink" Target="#&apos;Cuadran&apos;!A5" TargetMode="External"/><Relationship Id="rId12" Type="http://schemas.openxmlformats.org/officeDocument/2006/relationships/hyperlink" Target="#&apos;Cuadran&apos;!A5" TargetMode="External"/><Relationship Id="rId13" Type="http://schemas.openxmlformats.org/officeDocument/2006/relationships/hyperlink" Target="#&apos;Cuadran&apos;!A6" TargetMode="External"/><Relationship Id="rId14" Type="http://schemas.openxmlformats.org/officeDocument/2006/relationships/hyperlink" Target="#&apos;Cuadran&apos;!A6" TargetMode="External"/><Relationship Id="rId15" Type="http://schemas.openxmlformats.org/officeDocument/2006/relationships/hyperlink" Target="#&apos;Cuadran&apos;!A6" TargetMode="External"/><Relationship Id="rId16" Type="http://schemas.openxmlformats.org/officeDocument/2006/relationships/hyperlink" Target="#&apos;Cuadran&apos;!A7" TargetMode="External"/><Relationship Id="rId17" Type="http://schemas.openxmlformats.org/officeDocument/2006/relationships/hyperlink" Target="#&apos;Cuadran&apos;!A7" TargetMode="External"/><Relationship Id="rId18" Type="http://schemas.openxmlformats.org/officeDocument/2006/relationships/hyperlink" Target="#&apos;Cuadran&apos;!A7" TargetMode="External"/><Relationship Id="rId19" Type="http://schemas.openxmlformats.org/officeDocument/2006/relationships/hyperlink" Target="#&apos;En ambos, con diferencias&apos;!A2" TargetMode="External"/><Relationship Id="rId20" Type="http://schemas.openxmlformats.org/officeDocument/2006/relationships/hyperlink" Target="#&apos;En ambos, con diferencias&apos;!A2" TargetMode="External"/><Relationship Id="rId21" Type="http://schemas.openxmlformats.org/officeDocument/2006/relationships/hyperlink" Target="#&apos;Cuadran&apos;!A8" TargetMode="External"/><Relationship Id="rId22" Type="http://schemas.openxmlformats.org/officeDocument/2006/relationships/hyperlink" Target="#&apos;Cuadran&apos;!A8" TargetMode="External"/><Relationship Id="rId23" Type="http://schemas.openxmlformats.org/officeDocument/2006/relationships/hyperlink" Target="#&apos;Cuadran&apos;!A8" TargetMode="External"/><Relationship Id="rId24" Type="http://schemas.openxmlformats.org/officeDocument/2006/relationships/hyperlink" Target="#&apos;Cuadran&apos;!A9" TargetMode="External"/><Relationship Id="rId25" Type="http://schemas.openxmlformats.org/officeDocument/2006/relationships/hyperlink" Target="#&apos;Cuadran&apos;!A9" TargetMode="External"/><Relationship Id="rId26" Type="http://schemas.openxmlformats.org/officeDocument/2006/relationships/hyperlink" Target="#&apos;Cuadran&apos;!A9" TargetMode="External"/><Relationship Id="rId27" Type="http://schemas.openxmlformats.org/officeDocument/2006/relationships/hyperlink" Target="#&apos;Cuadran&apos;!A10" TargetMode="External"/><Relationship Id="rId28" Type="http://schemas.openxmlformats.org/officeDocument/2006/relationships/hyperlink" Target="#&apos;Cuadran&apos;!A10" TargetMode="External"/><Relationship Id="rId29" Type="http://schemas.openxmlformats.org/officeDocument/2006/relationships/hyperlink" Target="#&apos;Cuadran&apos;!A11" TargetMode="External"/><Relationship Id="rId30" Type="http://schemas.openxmlformats.org/officeDocument/2006/relationships/hyperlink" Target="#&apos;Cuadran&apos;!A11" TargetMode="External"/><Relationship Id="rId31" Type="http://schemas.openxmlformats.org/officeDocument/2006/relationships/hyperlink" Target="#&apos;Cuadran&apos;!A12" TargetMode="External"/><Relationship Id="rId32" Type="http://schemas.openxmlformats.org/officeDocument/2006/relationships/hyperlink" Target="#&apos;Cuadran&apos;!A12" TargetMode="External"/><Relationship Id="rId33" Type="http://schemas.openxmlformats.org/officeDocument/2006/relationships/hyperlink" Target="#&apos;Cuadran&apos;!A12" TargetMode="External"/><Relationship Id="rId34" Type="http://schemas.openxmlformats.org/officeDocument/2006/relationships/hyperlink" Target="#&apos;Cuadran&apos;!A13" TargetMode="External"/><Relationship Id="rId35" Type="http://schemas.openxmlformats.org/officeDocument/2006/relationships/hyperlink" Target="#&apos;Cuadran&apos;!A13" TargetMode="External"/><Relationship Id="rId36" Type="http://schemas.openxmlformats.org/officeDocument/2006/relationships/hyperlink" Target="#&apos;Cuadran&apos;!A13" TargetMode="External"/><Relationship Id="rId37" Type="http://schemas.openxmlformats.org/officeDocument/2006/relationships/hyperlink" Target="#&apos;Cuadran&apos;!A14" TargetMode="External"/><Relationship Id="rId38" Type="http://schemas.openxmlformats.org/officeDocument/2006/relationships/hyperlink" Target="#&apos;Cuadran&apos;!A14" TargetMode="External"/><Relationship Id="rId39" Type="http://schemas.openxmlformats.org/officeDocument/2006/relationships/hyperlink" Target="#&apos;Cuadran&apos;!A14" TargetMode="External"/><Relationship Id="rId40" Type="http://schemas.openxmlformats.org/officeDocument/2006/relationships/hyperlink" Target="#&apos;Cuadran&apos;!A15" TargetMode="External"/><Relationship Id="rId41" Type="http://schemas.openxmlformats.org/officeDocument/2006/relationships/hyperlink" Target="#&apos;Cuadran&apos;!A15" TargetMode="External"/><Relationship Id="rId42" Type="http://schemas.openxmlformats.org/officeDocument/2006/relationships/hyperlink" Target="#&apos;Cuadran&apos;!A15" TargetMode="External"/><Relationship Id="rId43" Type="http://schemas.openxmlformats.org/officeDocument/2006/relationships/hyperlink" Target="#&apos;Libros, no en la DIAN&apos;!A2" TargetMode="External"/><Relationship Id="rId44" Type="http://schemas.openxmlformats.org/officeDocument/2006/relationships/hyperlink" Target="#&apos;Libros, no en la DIAN&apos;!A2" TargetMode="External"/><Relationship Id="rId45" Type="http://schemas.openxmlformats.org/officeDocument/2006/relationships/hyperlink" Target="#&apos;Libros, no en la DIAN&apos;!A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FormatPr defaultRowHeight="15" outlineLevelRow="0" outlineLevelCol="0" x14ac:dyDescent="55"/>
  <cols>
    <col min="1" max="1" width="46" customWidth="1"/>
    <col min="2" max="4" width="16" customWidth="1"/>
    <col min="5" max="5" width="22" customWidth="1"/>
  </cols>
  <sheetData>
    <row r="1" spans="1:5" x14ac:dyDescent="0.25">
      <c r="A1" s="1" t="s">
        <v>0</v>
      </c>
      <c r="B1" s="1"/>
      <c r="C1" s="1"/>
      <c r="D1" s="1"/>
      <c r="E1" s="1"/>
    </row>
    <row r="2" spans="1:1" x14ac:dyDescent="0.25">
      <c r="A2" s="2" t="s">
        <v>1</v>
      </c>
    </row>
    <row r="3" spans="1:1" x14ac:dyDescent="0.25">
      <c r="A3" s="2" t="s">
        <v>2</v>
      </c>
    </row>
    <row r="4" spans="1:1" x14ac:dyDescent="0.25">
      <c r="A4" s="2" t="s">
        <v>3</v>
      </c>
    </row>
    <row r="5" ht="48" customHeight="1" spans="1:5" x14ac:dyDescent="0.25">
      <c r="A5" s="3" t="s">
        <v>4</v>
      </c>
      <c r="B5" s="3"/>
      <c r="C5" s="3"/>
      <c r="D5" s="3"/>
      <c r="E5" s="3"/>
    </row>
    <row r="7" spans="1:3" x14ac:dyDescent="0.25">
      <c r="A7" t="s">
        <v>5</v>
      </c>
      <c r="B7" s="4" t="s">
        <v>6</v>
      </c>
      <c r="C7" t="s">
        <v>7</v>
      </c>
    </row>
    <row r="9" spans="1:5" s="5" customFormat="1" x14ac:dyDescent="0.25">
      <c r="A9" s="5" t="s">
        <v>8</v>
      </c>
      <c r="B9" s="5" t="s">
        <v>9</v>
      </c>
      <c r="C9" s="5" t="s">
        <v>10</v>
      </c>
      <c r="D9" s="5" t="s">
        <v>11</v>
      </c>
      <c r="E9" s="5" t="s">
        <v>12</v>
      </c>
    </row>
    <row r="10" spans="1:5" x14ac:dyDescent="0.25">
      <c r="A10" t="s">
        <v>13</v>
      </c>
      <c r="B10">
        <f>COUNTA('DIAN, no en libros'!$A$2:$A$2)</f>
        <v>0</v>
      </c>
      <c r="C10">
        <f>COUNTIF('DIAN, no en libros'!$A$2:$A$2,"Por corregir")</f>
        <v>0</v>
      </c>
      <c r="D10">
        <f>COUNTIF('DIAN, no en libros'!$A$2:$A$2,"Ya explicado")</f>
        <v>0</v>
      </c>
      <c r="E10" s="6">
        <f>SUMPRODUCT(('DIAN, no en libros'!$A$2:$A$2="Por corregir")*ABS('DIAN, no en libros'!$L$2:$L$2))</f>
        <v>0</v>
      </c>
    </row>
    <row r="11" spans="1:5" x14ac:dyDescent="0.25">
      <c r="A11" t="s">
        <v>14</v>
      </c>
      <c r="B11">
        <f>COUNTA('Libros, no en la DIAN'!$A$2:$A$2)</f>
        <v>1</v>
      </c>
      <c r="C11" s="7">
        <f>COUNTIF('Libros, no en la DIAN'!$A$2:$A$2,"Por corregir")</f>
        <v>1</v>
      </c>
      <c r="D11">
        <f>COUNTIF('Libros, no en la DIAN'!$A$2:$A$2,"Ya explicado")</f>
        <v>0</v>
      </c>
      <c r="E11" s="6">
        <f>SUMPRODUCT(('Libros, no en la DIAN'!$A$2:$A$2="Por corregir")*ABS('Libros, no en la DIAN'!$L$2:$L$2))</f>
        <v>380000</v>
      </c>
    </row>
    <row r="12" spans="1:5" x14ac:dyDescent="0.25">
      <c r="A12" t="s">
        <v>15</v>
      </c>
      <c r="B12">
        <f>COUNTA('En ambos, con diferencias'!$A$2:$A$2)</f>
        <v>1</v>
      </c>
      <c r="C12" s="7">
        <f>COUNTIF('En ambos, con diferencias'!$A$2:$A$2,"Por corregir")</f>
        <v>1</v>
      </c>
      <c r="D12">
        <f>COUNTIF('En ambos, con diferencias'!$A$2:$A$2,"Ya explicado")</f>
        <v>0</v>
      </c>
      <c r="E12" s="6">
        <f>SUMPRODUCT(('En ambos, con diferencias'!$A$2:$A$2="Por corregir")*ABS('En ambos, con diferencias'!$R$2:$R$2))</f>
        <v>399000</v>
      </c>
    </row>
    <row r="13" spans="1:2" x14ac:dyDescent="0.25">
      <c r="A13" t="s">
        <v>16</v>
      </c>
      <c r="B13">
        <f>COUNTA('Cuadran'!$A$2:$A$15)</f>
        <v>14</v>
      </c>
    </row>
    <row r="14" spans="1:2" x14ac:dyDescent="0.25">
      <c r="A14" t="s">
        <v>17</v>
      </c>
      <c r="B14">
        <v>2</v>
      </c>
    </row>
    <row r="16" spans="1:2" s="8" customFormat="1" x14ac:dyDescent="0.25">
      <c r="A16" s="8" t="s">
        <v>18</v>
      </c>
      <c r="B16" s="8" t="s">
        <v>19</v>
      </c>
    </row>
    <row r="17" spans="1:2" x14ac:dyDescent="0.25">
      <c r="A17" t="s">
        <v>20</v>
      </c>
      <c r="B17" s="6">
        <v>37866000</v>
      </c>
    </row>
    <row r="18" spans="1:2" x14ac:dyDescent="0.25">
      <c r="A18" t="s">
        <v>21</v>
      </c>
      <c r="B18" s="6">
        <v>-2380000</v>
      </c>
    </row>
    <row r="19" spans="1:2" x14ac:dyDescent="0.25">
      <c r="A19" t="s">
        <v>22</v>
      </c>
      <c r="B19" s="6">
        <v>0</v>
      </c>
    </row>
    <row r="20" spans="1:2" x14ac:dyDescent="0.25">
      <c r="A20" t="s">
        <v>23</v>
      </c>
      <c r="B20" s="6">
        <v>0</v>
      </c>
    </row>
    <row r="21" spans="1:2" x14ac:dyDescent="0.25">
      <c r="A21" t="s">
        <v>24</v>
      </c>
      <c r="B21" s="6">
        <f>SUM(B17:B20)</f>
        <v>35486000</v>
      </c>
    </row>
    <row r="22" spans="1:2" s="9" customFormat="1" x14ac:dyDescent="0.25">
      <c r="A22" s="9" t="s">
        <v>25</v>
      </c>
      <c r="B22" s="10">
        <v>35486000</v>
      </c>
    </row>
    <row r="23" spans="1:3" s="9" customFormat="1" x14ac:dyDescent="0.25">
      <c r="A23" s="9" t="s">
        <v>26</v>
      </c>
      <c r="B23" s="10">
        <f>ROUND(B21-B22,2)</f>
        <v>0</v>
      </c>
      <c r="C23" s="9" t="str">
        <f>IF(B23=0,"CUADRA","REVISAR")</f>
        <v>CUADRA</v>
      </c>
    </row>
  </sheetData>
  <mergeCells count="2">
    <mergeCell ref="A1:E1"/>
    <mergeCell ref="A5:E5"/>
  </mergeCells>
  <hyperlinks>
    <hyperlink ref="A7" r:id="rId1" location="#'Cuadre de lectura'!A1"/>
    <hyperlink ref="A10" r:id="rId2" location="#'DIAN, no en libros'!A1"/>
    <hyperlink ref="A11" r:id="rId3" location="#'Libros, no en la DIAN'!A1"/>
    <hyperlink ref="A12" r:id="rId4" location="#'En ambos, con diferencias'!A1"/>
    <hyperlink ref="A13" r:id="rId5" location="#'Cuadran'!A1"/>
    <hyperlink ref="A14" r:id="rId6" location="#'Otros hallazgos'!A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FormatPr defaultRowHeight="15" outlineLevelRow="0" outlineLevelCol="0" x14ac:dyDescent="55"/>
  <cols>
    <col min="1" max="1" width="44" customWidth="1"/>
    <col min="2" max="2" width="18" customWidth="1"/>
    <col min="3" max="4" width="16" customWidth="1"/>
    <col min="5" max="9" width="18" customWidth="1"/>
  </cols>
  <sheetData>
    <row r="1" spans="1:9" x14ac:dyDescent="0.25">
      <c r="A1" s="1" t="s">
        <v>27</v>
      </c>
      <c r="B1" s="1"/>
      <c r="C1" s="1"/>
      <c r="D1" s="1"/>
      <c r="E1" s="1"/>
      <c r="F1" s="1"/>
      <c r="G1" s="1"/>
      <c r="H1" s="1"/>
      <c r="I1" s="1"/>
    </row>
    <row r="2" ht="32" customHeight="1" spans="1:9" x14ac:dyDescent="0.25">
      <c r="A2" s="11" t="s">
        <v>28</v>
      </c>
      <c r="B2" s="11"/>
      <c r="C2" s="11"/>
      <c r="D2" s="11"/>
      <c r="E2" s="11"/>
      <c r="F2" s="11"/>
      <c r="G2" s="11"/>
      <c r="H2" s="11"/>
      <c r="I2" s="11"/>
    </row>
    <row r="4" spans="1:1" s="12" customFormat="1" x14ac:dyDescent="0.25">
      <c r="A4" s="12" t="s">
        <v>29</v>
      </c>
    </row>
    <row r="5" spans="1:2" s="13" customFormat="1" x14ac:dyDescent="0.25">
      <c r="A5" s="13" t="s">
        <v>30</v>
      </c>
      <c r="B5" s="13" t="s">
        <v>31</v>
      </c>
    </row>
    <row r="6" spans="1:2" x14ac:dyDescent="0.25">
      <c r="A6" t="s">
        <v>32</v>
      </c>
      <c r="B6">
        <v>64</v>
      </c>
    </row>
    <row r="7" spans="1:2" x14ac:dyDescent="0.25">
      <c r="A7" t="s">
        <v>33</v>
      </c>
      <c r="B7">
        <v>-1</v>
      </c>
    </row>
    <row r="8" spans="1:2" x14ac:dyDescent="0.25">
      <c r="A8" t="s">
        <v>34</v>
      </c>
      <c r="B8">
        <v>0</v>
      </c>
    </row>
    <row r="9" spans="1:2" s="9" customFormat="1" x14ac:dyDescent="0.25">
      <c r="A9" s="9" t="s">
        <v>35</v>
      </c>
      <c r="B9" s="9">
        <v>63</v>
      </c>
    </row>
    <row r="10" spans="1:2" x14ac:dyDescent="0.25">
      <c r="A10" t="s">
        <v>36</v>
      </c>
      <c r="B10" s="14">
        <f>SUM(B6:B8)-B9</f>
        <v>0</v>
      </c>
    </row>
    <row r="12" spans="1:4" s="13" customFormat="1" x14ac:dyDescent="0.25">
      <c r="A12" s="13" t="s">
        <v>37</v>
      </c>
      <c r="B12" s="13" t="s">
        <v>38</v>
      </c>
      <c r="C12" s="13" t="s">
        <v>39</v>
      </c>
      <c r="D12" s="13" t="s">
        <v>36</v>
      </c>
    </row>
    <row r="13" spans="1:4" x14ac:dyDescent="0.25">
      <c r="A13" t="s">
        <v>40</v>
      </c>
      <c r="B13" s="6">
        <v>60044380</v>
      </c>
      <c r="C13" s="6">
        <v>60044380</v>
      </c>
      <c r="D13" s="15">
        <f>ROUND(B13-C13,2)</f>
        <v>0</v>
      </c>
    </row>
    <row r="15" spans="1:1" s="12" customFormat="1" x14ac:dyDescent="0.25">
      <c r="A15" s="12" t="s">
        <v>41</v>
      </c>
    </row>
    <row r="16" spans="1:8" s="13" customFormat="1" x14ac:dyDescent="0.25">
      <c r="A16" s="13" t="s">
        <v>42</v>
      </c>
      <c r="B16" s="13" t="s">
        <v>43</v>
      </c>
      <c r="C16" s="13" t="s">
        <v>16</v>
      </c>
      <c r="D16" s="13" t="s">
        <v>15</v>
      </c>
      <c r="E16" s="13" t="s">
        <v>14</v>
      </c>
      <c r="F16" s="13" t="s">
        <v>44</v>
      </c>
      <c r="G16" s="13" t="s">
        <v>45</v>
      </c>
      <c r="H16" s="13" t="s">
        <v>36</v>
      </c>
    </row>
    <row r="17" spans="1:8" x14ac:dyDescent="0.25">
      <c r="A17" t="s">
        <v>46</v>
      </c>
      <c r="B17">
        <v>15</v>
      </c>
      <c r="C17">
        <v>13</v>
      </c>
      <c r="D17">
        <v>1</v>
      </c>
      <c r="E17">
        <v>1</v>
      </c>
      <c r="F17">
        <v>0</v>
      </c>
      <c r="G17">
        <v>0</v>
      </c>
      <c r="H17" s="14">
        <f>B17-SUM(C17:G17)</f>
        <v>0</v>
      </c>
    </row>
    <row r="18" spans="1:8" x14ac:dyDescent="0.25">
      <c r="A18" t="s">
        <v>47</v>
      </c>
      <c r="B18">
        <v>1</v>
      </c>
      <c r="C18">
        <v>1</v>
      </c>
      <c r="D18">
        <v>0</v>
      </c>
      <c r="E18">
        <v>0</v>
      </c>
      <c r="F18">
        <v>0</v>
      </c>
      <c r="G18">
        <v>0</v>
      </c>
      <c r="H18" s="14">
        <f>B18-SUM(C18:G18)</f>
        <v>0</v>
      </c>
    </row>
    <row r="19" spans="1:8" s="9" customFormat="1" x14ac:dyDescent="0.25">
      <c r="A19" s="9" t="s">
        <v>48</v>
      </c>
      <c r="B19" s="9">
        <f>SUM(B17:B18)</f>
        <v>16</v>
      </c>
      <c r="C19" s="9">
        <f>SUM(C17:C18)</f>
        <v>14</v>
      </c>
      <c r="D19" s="9">
        <f>SUM(D17:D18)</f>
        <v>1</v>
      </c>
      <c r="E19" s="9">
        <f>SUM(E17:E18)</f>
        <v>1</v>
      </c>
      <c r="F19" s="9">
        <f>SUM(F17:F18)</f>
        <v>0</v>
      </c>
      <c r="G19" s="9">
        <f>SUM(G17:G18)</f>
        <v>0</v>
      </c>
      <c r="H19" s="14">
        <f>SUM(H17:H18)</f>
        <v>0</v>
      </c>
    </row>
    <row r="20" spans="1:1" x14ac:dyDescent="0.25">
      <c r="A20" s="16" t="s">
        <v>49</v>
      </c>
    </row>
    <row r="22" spans="1:1" s="12" customFormat="1" x14ac:dyDescent="0.25">
      <c r="A22" s="12" t="s">
        <v>50</v>
      </c>
    </row>
    <row r="23" spans="1:6" s="13" customFormat="1" x14ac:dyDescent="0.25">
      <c r="A23" s="13" t="s">
        <v>51</v>
      </c>
      <c r="B23" s="13" t="s">
        <v>52</v>
      </c>
      <c r="C23" s="13" t="s">
        <v>16</v>
      </c>
      <c r="D23" s="13" t="s">
        <v>15</v>
      </c>
      <c r="E23" s="13" t="s">
        <v>13</v>
      </c>
      <c r="F23" s="13" t="s">
        <v>36</v>
      </c>
    </row>
    <row r="24" spans="1:6" x14ac:dyDescent="0.25">
      <c r="A24" t="s">
        <v>53</v>
      </c>
      <c r="B24">
        <v>15</v>
      </c>
      <c r="C24">
        <v>14</v>
      </c>
      <c r="D24">
        <v>1</v>
      </c>
      <c r="E24">
        <v>0</v>
      </c>
      <c r="F24" s="14">
        <f>B24-SUM(C24:E24)</f>
        <v>0</v>
      </c>
    </row>
    <row r="26" spans="1:1" s="12" customFormat="1" x14ac:dyDescent="0.25">
      <c r="A26" s="12" t="s">
        <v>54</v>
      </c>
    </row>
    <row r="27" spans="1:6" s="13" customFormat="1" x14ac:dyDescent="0.25">
      <c r="A27" s="13" t="s">
        <v>55</v>
      </c>
      <c r="B27" s="13" t="s">
        <v>56</v>
      </c>
      <c r="C27" s="13" t="s">
        <v>57</v>
      </c>
      <c r="D27" s="13" t="s">
        <v>58</v>
      </c>
      <c r="E27" s="13" t="s">
        <v>59</v>
      </c>
      <c r="F27" s="13" t="s">
        <v>36</v>
      </c>
    </row>
    <row r="28" spans="1:6" x14ac:dyDescent="0.25">
      <c r="A28" t="s">
        <v>60</v>
      </c>
      <c r="B28" s="6">
        <v>34199000</v>
      </c>
      <c r="C28" s="6">
        <v>34199000</v>
      </c>
      <c r="D28" s="6">
        <v>0</v>
      </c>
      <c r="E28" s="6">
        <v>0</v>
      </c>
      <c r="F28" s="15">
        <f>ROUND(B28-SUM(C28:E28),2)</f>
        <v>0</v>
      </c>
    </row>
    <row r="29" spans="1:6" x14ac:dyDescent="0.25">
      <c r="A29" t="s">
        <v>61</v>
      </c>
      <c r="B29" s="6">
        <v>3952000</v>
      </c>
      <c r="C29" s="6">
        <v>3952000</v>
      </c>
      <c r="D29" s="6">
        <v>0</v>
      </c>
      <c r="E29" s="6">
        <v>0</v>
      </c>
      <c r="F29" s="15">
        <f>ROUND(B29-SUM(C29:E29),2)</f>
        <v>0</v>
      </c>
    </row>
    <row r="30" spans="1:1" x14ac:dyDescent="0.25">
      <c r="A30" s="16" t="s">
        <v>62</v>
      </c>
    </row>
    <row r="32" spans="1:1" s="4" customFormat="1" x14ac:dyDescent="0.25">
      <c r="A32" s="4" t="s">
        <v>63</v>
      </c>
    </row>
  </sheetData>
  <mergeCells count="2">
    <mergeCell ref="A1:I1"/>
    <mergeCell ref="A2:I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50" customWidth="1"/>
    <col min="3" max="3" width="12" customWidth="1"/>
    <col min="4" max="4" width="16" customWidth="1"/>
    <col min="5" max="5" width="12" customWidth="1"/>
    <col min="6" max="6" width="14" customWidth="1"/>
    <col min="7" max="7" width="32" customWidth="1"/>
    <col min="8" max="8" width="8" customWidth="1"/>
    <col min="9" max="9" width="15" customWidth="1"/>
    <col min="10" max="10" width="14" customWidth="1"/>
    <col min="11" max="12" width="15" customWidth="1"/>
    <col min="13" max="13" width="40" customWidth="1"/>
    <col min="14" max="14" width="16" customWidth="1"/>
    <col min="15" max="15" width="70" customWidth="1"/>
    <col min="16" max="16" width="30" customWidth="1"/>
    <col min="17" max="17" width="12" customWidth="1"/>
  </cols>
  <sheetData>
    <row r="1" spans="1:17" s="13" customFormat="1" x14ac:dyDescent="0.25">
      <c r="A1" s="13" t="s">
        <v>64</v>
      </c>
      <c r="B1" s="13" t="s">
        <v>65</v>
      </c>
      <c r="C1" s="13" t="s">
        <v>66</v>
      </c>
      <c r="D1" s="13" t="s">
        <v>67</v>
      </c>
      <c r="E1" s="13" t="s">
        <v>68</v>
      </c>
      <c r="F1" s="13" t="s">
        <v>69</v>
      </c>
      <c r="G1" s="13" t="s">
        <v>70</v>
      </c>
      <c r="H1" s="13" t="s">
        <v>71</v>
      </c>
      <c r="I1" s="13" t="s">
        <v>72</v>
      </c>
      <c r="J1" s="13" t="s">
        <v>73</v>
      </c>
      <c r="K1" s="13" t="s">
        <v>74</v>
      </c>
      <c r="L1" s="13" t="s">
        <v>75</v>
      </c>
      <c r="M1" s="13" t="s">
        <v>76</v>
      </c>
      <c r="N1" s="13" t="s">
        <v>77</v>
      </c>
      <c r="O1" s="13" t="s">
        <v>78</v>
      </c>
      <c r="P1" s="13" t="s">
        <v>79</v>
      </c>
      <c r="Q1" s="13" t="s">
        <v>80</v>
      </c>
    </row>
  </sheetData>
  <autoFilter ref="A1:Q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50" customWidth="1"/>
    <col min="3" max="3" width="16" customWidth="1"/>
    <col min="4" max="4" width="14" customWidth="1"/>
    <col min="5" max="5" width="12" customWidth="1"/>
    <col min="6" max="6" width="14" customWidth="1"/>
    <col min="7" max="7" width="32" customWidth="1"/>
    <col min="8" max="8" width="8" customWidth="1"/>
    <col min="9" max="9" width="15" customWidth="1"/>
    <col min="10" max="10" width="14" customWidth="1"/>
    <col min="11" max="12" width="15" customWidth="1"/>
    <col min="13" max="13" width="40" customWidth="1"/>
    <col min="14" max="14" width="16" customWidth="1"/>
    <col min="15" max="15" width="70" customWidth="1"/>
  </cols>
  <sheetData>
    <row r="1" spans="1:15" s="13" customFormat="1" x14ac:dyDescent="0.25">
      <c r="A1" s="13" t="s">
        <v>64</v>
      </c>
      <c r="B1" s="13" t="s">
        <v>65</v>
      </c>
      <c r="C1" s="13" t="s">
        <v>81</v>
      </c>
      <c r="D1" s="13" t="s">
        <v>82</v>
      </c>
      <c r="E1" s="13" t="s">
        <v>83</v>
      </c>
      <c r="F1" s="13" t="s">
        <v>69</v>
      </c>
      <c r="G1" s="13" t="s">
        <v>70</v>
      </c>
      <c r="H1" s="13" t="s">
        <v>71</v>
      </c>
      <c r="I1" s="13" t="s">
        <v>84</v>
      </c>
      <c r="J1" s="13" t="s">
        <v>85</v>
      </c>
      <c r="K1" s="13" t="s">
        <v>86</v>
      </c>
      <c r="L1" s="13" t="s">
        <v>75</v>
      </c>
      <c r="M1" s="13" t="s">
        <v>76</v>
      </c>
      <c r="N1" s="13" t="s">
        <v>77</v>
      </c>
      <c r="O1" s="13" t="s">
        <v>78</v>
      </c>
    </row>
    <row r="2" spans="1:15" s="17" customFormat="1" x14ac:dyDescent="0.25">
      <c r="A2" s="18" t="s">
        <v>10</v>
      </c>
      <c r="B2" s="17" t="s">
        <v>87</v>
      </c>
      <c r="C2" s="17" t="s">
        <v>88</v>
      </c>
      <c r="D2" s="17" t="s">
        <v>89</v>
      </c>
      <c r="E2" s="17" t="s">
        <v>90</v>
      </c>
      <c r="F2" s="17" t="s">
        <v>91</v>
      </c>
      <c r="G2" s="17" t="s">
        <v>92</v>
      </c>
      <c r="H2" s="17" t="s">
        <v>93</v>
      </c>
      <c r="I2" s="19">
        <v>2000000</v>
      </c>
      <c r="J2" s="19">
        <v>380000</v>
      </c>
      <c r="K2" s="19">
        <v>2380000</v>
      </c>
      <c r="L2" s="19">
        <v>-380000</v>
      </c>
      <c r="M2" s="17" t="s">
        <v>94</v>
      </c>
      <c r="N2" s="17" t="s">
        <v>95</v>
      </c>
      <c r="O2" s="17" t="s">
        <v>96</v>
      </c>
    </row>
  </sheetData>
  <autoFilter ref="A1:O1"/>
  <hyperlinks>
    <hyperlink ref="D2" r:id="rId1" location="#'Filas del reporte'!A44"/>
  </hyperlink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50" customWidth="1"/>
    <col min="4" max="4" width="16" customWidth="1"/>
    <col min="5" max="5" width="14" customWidth="1"/>
    <col min="6" max="6" width="12" customWidth="1"/>
    <col min="7" max="7" width="16" customWidth="1"/>
    <col min="8" max="8" width="12" customWidth="1"/>
    <col min="9" max="9" width="14" customWidth="1"/>
    <col min="10" max="10" width="32" customWidth="1"/>
    <col min="11" max="11" width="8" customWidth="1"/>
    <col min="12" max="13" width="15" customWidth="1"/>
    <col min="14" max="14" width="16" customWidth="1"/>
    <col min="15" max="16" width="14" customWidth="1"/>
    <col min="17" max="17" width="16" customWidth="1"/>
    <col min="18" max="18" width="15" customWidth="1"/>
    <col min="19" max="19" width="40" customWidth="1"/>
    <col min="20" max="20" width="16" customWidth="1"/>
    <col min="21" max="21" width="70" customWidth="1"/>
    <col min="22" max="22" width="30" customWidth="1"/>
    <col min="23" max="23" width="12" customWidth="1"/>
  </cols>
  <sheetData>
    <row r="1" spans="1:23" s="13" customFormat="1" x14ac:dyDescent="0.25">
      <c r="A1" s="13" t="s">
        <v>64</v>
      </c>
      <c r="B1" s="13" t="s">
        <v>97</v>
      </c>
      <c r="C1" s="13" t="s">
        <v>65</v>
      </c>
      <c r="D1" s="13" t="s">
        <v>81</v>
      </c>
      <c r="E1" s="13" t="s">
        <v>82</v>
      </c>
      <c r="F1" s="13" t="s">
        <v>83</v>
      </c>
      <c r="G1" s="13" t="s">
        <v>67</v>
      </c>
      <c r="H1" s="13" t="s">
        <v>68</v>
      </c>
      <c r="I1" s="13" t="s">
        <v>69</v>
      </c>
      <c r="J1" s="13" t="s">
        <v>70</v>
      </c>
      <c r="K1" s="13" t="s">
        <v>71</v>
      </c>
      <c r="L1" s="13" t="s">
        <v>86</v>
      </c>
      <c r="M1" s="13" t="s">
        <v>74</v>
      </c>
      <c r="N1" s="13" t="s">
        <v>98</v>
      </c>
      <c r="O1" s="13" t="s">
        <v>85</v>
      </c>
      <c r="P1" s="13" t="s">
        <v>73</v>
      </c>
      <c r="Q1" s="13" t="s">
        <v>99</v>
      </c>
      <c r="R1" s="13" t="s">
        <v>75</v>
      </c>
      <c r="S1" s="13" t="s">
        <v>76</v>
      </c>
      <c r="T1" s="13" t="s">
        <v>77</v>
      </c>
      <c r="U1" s="13" t="s">
        <v>78</v>
      </c>
      <c r="V1" s="13" t="s">
        <v>79</v>
      </c>
      <c r="W1" s="13" t="s">
        <v>80</v>
      </c>
    </row>
    <row r="2" spans="1:23" s="17" customFormat="1" x14ac:dyDescent="0.25">
      <c r="A2" s="18" t="s">
        <v>10</v>
      </c>
      <c r="B2" s="17" t="s">
        <v>100</v>
      </c>
      <c r="C2" s="17" t="s">
        <v>101</v>
      </c>
      <c r="D2" s="17" t="s">
        <v>102</v>
      </c>
      <c r="E2" s="17" t="s">
        <v>103</v>
      </c>
      <c r="F2" s="17" t="s">
        <v>104</v>
      </c>
      <c r="G2" s="17" t="s">
        <v>105</v>
      </c>
      <c r="H2" s="17" t="s">
        <v>104</v>
      </c>
      <c r="I2" s="17" t="s">
        <v>106</v>
      </c>
      <c r="J2" s="17" t="s">
        <v>107</v>
      </c>
      <c r="K2" s="17" t="s">
        <v>93</v>
      </c>
      <c r="L2" s="19">
        <v>2499000</v>
      </c>
      <c r="M2" s="19">
        <v>2499000</v>
      </c>
      <c r="N2" s="19">
        <f>M2-L2</f>
        <v>0</v>
      </c>
      <c r="O2" s="19">
        <v>0</v>
      </c>
      <c r="P2" s="19">
        <v>399000</v>
      </c>
      <c r="Q2" s="19">
        <f>P2-O2</f>
        <v>399000</v>
      </c>
      <c r="R2" s="19">
        <v>399000</v>
      </c>
      <c r="S2" s="17" t="s">
        <v>108</v>
      </c>
      <c r="T2" s="17" t="s">
        <v>109</v>
      </c>
      <c r="U2" s="17" t="s">
        <v>110</v>
      </c>
      <c r="V2" s="17" t="s">
        <v>111</v>
      </c>
      <c r="W2" s="17" t="s">
        <v>112</v>
      </c>
    </row>
  </sheetData>
  <autoFilter ref="A1:W1"/>
  <hyperlinks>
    <hyperlink ref="E2" r:id="rId1" location="#'Filas del reporte'!A20"/>
    <hyperlink ref="W2" r:id="rId2"/>
  </hyperlinks>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4" customWidth="1"/>
    <col min="3" max="3" width="12" customWidth="1"/>
    <col min="4" max="4" width="16" customWidth="1"/>
    <col min="5" max="5" width="12" customWidth="1"/>
    <col min="6" max="6" width="14" customWidth="1"/>
    <col min="7" max="7" width="32" customWidth="1"/>
    <col min="8" max="8" width="8" customWidth="1"/>
    <col min="9" max="10" width="15" customWidth="1"/>
    <col min="11" max="11" width="16" customWidth="1"/>
    <col min="12" max="13" width="14" customWidth="1"/>
    <col min="14" max="14" width="16" customWidth="1"/>
    <col min="15" max="15" width="30" customWidth="1"/>
  </cols>
  <sheetData>
    <row r="1" spans="1:15" s="13" customFormat="1" x14ac:dyDescent="0.25">
      <c r="A1" s="13" t="s">
        <v>81</v>
      </c>
      <c r="B1" s="13" t="s">
        <v>82</v>
      </c>
      <c r="C1" s="13" t="s">
        <v>83</v>
      </c>
      <c r="D1" s="13" t="s">
        <v>67</v>
      </c>
      <c r="E1" s="13" t="s">
        <v>68</v>
      </c>
      <c r="F1" s="13" t="s">
        <v>69</v>
      </c>
      <c r="G1" s="13" t="s">
        <v>70</v>
      </c>
      <c r="H1" s="13" t="s">
        <v>71</v>
      </c>
      <c r="I1" s="13" t="s">
        <v>86</v>
      </c>
      <c r="J1" s="13" t="s">
        <v>74</v>
      </c>
      <c r="K1" s="13" t="s">
        <v>98</v>
      </c>
      <c r="L1" s="13" t="s">
        <v>85</v>
      </c>
      <c r="M1" s="13" t="s">
        <v>73</v>
      </c>
      <c r="N1" s="13" t="s">
        <v>99</v>
      </c>
      <c r="O1" s="13" t="s">
        <v>79</v>
      </c>
    </row>
    <row r="2" spans="1:15" s="17" customFormat="1" x14ac:dyDescent="0.25">
      <c r="A2" s="17" t="s">
        <v>113</v>
      </c>
      <c r="B2" s="17" t="s">
        <v>89</v>
      </c>
      <c r="C2" s="17" t="s">
        <v>114</v>
      </c>
      <c r="D2" s="17" t="s">
        <v>115</v>
      </c>
      <c r="E2" s="17" t="s">
        <v>114</v>
      </c>
      <c r="F2" s="17" t="s">
        <v>116</v>
      </c>
      <c r="G2" s="17" t="s">
        <v>117</v>
      </c>
      <c r="H2" s="17" t="s">
        <v>93</v>
      </c>
      <c r="I2" s="19">
        <v>1428000</v>
      </c>
      <c r="J2" s="19">
        <v>1428000</v>
      </c>
      <c r="K2" s="19">
        <f>J2-I2</f>
        <v>0</v>
      </c>
      <c r="L2" s="19">
        <v>228000</v>
      </c>
      <c r="M2" s="19">
        <v>228000</v>
      </c>
      <c r="N2" s="19">
        <f>M2-L2</f>
        <v>0</v>
      </c>
      <c r="O2" s="17" t="s">
        <v>118</v>
      </c>
    </row>
    <row r="3" spans="1:15" s="17" customFormat="1" x14ac:dyDescent="0.25">
      <c r="A3" s="17" t="s">
        <v>119</v>
      </c>
      <c r="B3" s="17" t="s">
        <v>89</v>
      </c>
      <c r="C3" s="17" t="s">
        <v>120</v>
      </c>
      <c r="D3" s="17" t="s">
        <v>121</v>
      </c>
      <c r="E3" s="17" t="s">
        <v>120</v>
      </c>
      <c r="F3" s="17" t="s">
        <v>122</v>
      </c>
      <c r="G3" s="17" t="s">
        <v>123</v>
      </c>
      <c r="H3" s="17" t="s">
        <v>93</v>
      </c>
      <c r="I3" s="19">
        <v>1606500</v>
      </c>
      <c r="J3" s="19">
        <v>1606500</v>
      </c>
      <c r="K3" s="19">
        <f>J3-I3</f>
        <v>0</v>
      </c>
      <c r="L3" s="19">
        <v>256500</v>
      </c>
      <c r="M3" s="19">
        <v>256500</v>
      </c>
      <c r="N3" s="19">
        <f>M3-L3</f>
        <v>0</v>
      </c>
      <c r="O3" s="17" t="s">
        <v>124</v>
      </c>
    </row>
    <row r="4" spans="1:15" s="17" customFormat="1" x14ac:dyDescent="0.25">
      <c r="A4" s="17" t="s">
        <v>125</v>
      </c>
      <c r="B4" s="17" t="s">
        <v>89</v>
      </c>
      <c r="C4" s="17" t="s">
        <v>126</v>
      </c>
      <c r="D4" s="17" t="s">
        <v>127</v>
      </c>
      <c r="E4" s="17" t="s">
        <v>126</v>
      </c>
      <c r="F4" s="17" t="s">
        <v>128</v>
      </c>
      <c r="G4" s="17" t="s">
        <v>129</v>
      </c>
      <c r="H4" s="17" t="s">
        <v>93</v>
      </c>
      <c r="I4" s="19">
        <v>1785000</v>
      </c>
      <c r="J4" s="19">
        <v>1785000</v>
      </c>
      <c r="K4" s="19">
        <f>J4-I4</f>
        <v>0</v>
      </c>
      <c r="L4" s="19">
        <v>285000</v>
      </c>
      <c r="M4" s="19">
        <v>285000</v>
      </c>
      <c r="N4" s="19">
        <f>M4-L4</f>
        <v>0</v>
      </c>
      <c r="O4" s="17" t="s">
        <v>130</v>
      </c>
    </row>
    <row r="5" spans="1:15" s="17" customFormat="1" x14ac:dyDescent="0.25">
      <c r="A5" s="17" t="s">
        <v>131</v>
      </c>
      <c r="B5" s="17" t="s">
        <v>89</v>
      </c>
      <c r="C5" s="17" t="s">
        <v>132</v>
      </c>
      <c r="D5" s="17" t="s">
        <v>133</v>
      </c>
      <c r="E5" s="17" t="s">
        <v>132</v>
      </c>
      <c r="F5" s="17" t="s">
        <v>134</v>
      </c>
      <c r="G5" s="17" t="s">
        <v>135</v>
      </c>
      <c r="H5" s="17" t="s">
        <v>93</v>
      </c>
      <c r="I5" s="19">
        <v>1963500</v>
      </c>
      <c r="J5" s="19">
        <v>1963500</v>
      </c>
      <c r="K5" s="19">
        <f>J5-I5</f>
        <v>0</v>
      </c>
      <c r="L5" s="19">
        <v>313500</v>
      </c>
      <c r="M5" s="19">
        <v>313500</v>
      </c>
      <c r="N5" s="19">
        <f>M5-L5</f>
        <v>0</v>
      </c>
      <c r="O5" s="17" t="s">
        <v>136</v>
      </c>
    </row>
    <row r="6" spans="1:15" s="17" customFormat="1" x14ac:dyDescent="0.25">
      <c r="A6" s="17" t="s">
        <v>137</v>
      </c>
      <c r="B6" s="17" t="s">
        <v>89</v>
      </c>
      <c r="C6" s="17" t="s">
        <v>138</v>
      </c>
      <c r="D6" s="17" t="s">
        <v>139</v>
      </c>
      <c r="E6" s="17" t="s">
        <v>138</v>
      </c>
      <c r="F6" s="17" t="s">
        <v>140</v>
      </c>
      <c r="G6" s="17" t="s">
        <v>141</v>
      </c>
      <c r="H6" s="17" t="s">
        <v>93</v>
      </c>
      <c r="I6" s="19">
        <v>2142000</v>
      </c>
      <c r="J6" s="19">
        <v>2142000</v>
      </c>
      <c r="K6" s="19">
        <f>J6-I6</f>
        <v>0</v>
      </c>
      <c r="L6" s="19">
        <v>342000</v>
      </c>
      <c r="M6" s="19">
        <v>342000</v>
      </c>
      <c r="N6" s="19">
        <f>M6-L6</f>
        <v>0</v>
      </c>
      <c r="O6" s="17" t="s">
        <v>142</v>
      </c>
    </row>
    <row r="7" spans="1:15" s="17" customFormat="1" x14ac:dyDescent="0.25">
      <c r="A7" s="17" t="s">
        <v>143</v>
      </c>
      <c r="B7" s="17" t="s">
        <v>89</v>
      </c>
      <c r="C7" s="17" t="s">
        <v>144</v>
      </c>
      <c r="D7" s="17" t="s">
        <v>145</v>
      </c>
      <c r="E7" s="17" t="s">
        <v>144</v>
      </c>
      <c r="F7" s="17" t="s">
        <v>146</v>
      </c>
      <c r="G7" s="17" t="s">
        <v>147</v>
      </c>
      <c r="H7" s="17" t="s">
        <v>93</v>
      </c>
      <c r="I7" s="19">
        <v>2320500</v>
      </c>
      <c r="J7" s="19">
        <v>2320500</v>
      </c>
      <c r="K7" s="19">
        <f>J7-I7</f>
        <v>0</v>
      </c>
      <c r="L7" s="19">
        <v>370500</v>
      </c>
      <c r="M7" s="19">
        <v>370500</v>
      </c>
      <c r="N7" s="19">
        <f>M7-L7</f>
        <v>0</v>
      </c>
      <c r="O7" s="17" t="s">
        <v>148</v>
      </c>
    </row>
    <row r="8" spans="1:15" s="17" customFormat="1" x14ac:dyDescent="0.25">
      <c r="A8" s="17" t="s">
        <v>149</v>
      </c>
      <c r="B8" s="17" t="s">
        <v>89</v>
      </c>
      <c r="C8" s="17" t="s">
        <v>150</v>
      </c>
      <c r="D8" s="17" t="s">
        <v>151</v>
      </c>
      <c r="E8" s="17" t="s">
        <v>150</v>
      </c>
      <c r="F8" s="17" t="s">
        <v>152</v>
      </c>
      <c r="G8" s="17" t="s">
        <v>153</v>
      </c>
      <c r="H8" s="17" t="s">
        <v>93</v>
      </c>
      <c r="I8" s="19">
        <v>2677500</v>
      </c>
      <c r="J8" s="19">
        <v>2677500</v>
      </c>
      <c r="K8" s="19">
        <f>J8-I8</f>
        <v>0</v>
      </c>
      <c r="L8" s="19">
        <v>427500</v>
      </c>
      <c r="M8" s="19">
        <v>427500</v>
      </c>
      <c r="N8" s="19">
        <f>M8-L8</f>
        <v>0</v>
      </c>
      <c r="O8" s="17" t="s">
        <v>154</v>
      </c>
    </row>
    <row r="9" spans="1:15" s="17" customFormat="1" x14ac:dyDescent="0.25">
      <c r="A9" s="17" t="s">
        <v>155</v>
      </c>
      <c r="B9" s="17" t="s">
        <v>89</v>
      </c>
      <c r="C9" s="17" t="s">
        <v>156</v>
      </c>
      <c r="D9" s="17" t="s">
        <v>157</v>
      </c>
      <c r="E9" s="17" t="s">
        <v>156</v>
      </c>
      <c r="F9" s="17" t="s">
        <v>116</v>
      </c>
      <c r="G9" s="17" t="s">
        <v>117</v>
      </c>
      <c r="H9" s="17" t="s">
        <v>93</v>
      </c>
      <c r="I9" s="19">
        <v>4046000</v>
      </c>
      <c r="J9" s="19">
        <v>4046000</v>
      </c>
      <c r="K9" s="19">
        <f>J9-I9</f>
        <v>0</v>
      </c>
      <c r="L9" s="19">
        <v>646000</v>
      </c>
      <c r="M9" s="19">
        <v>646000</v>
      </c>
      <c r="N9" s="19">
        <f>M9-L9</f>
        <v>0</v>
      </c>
      <c r="O9" s="17" t="s">
        <v>158</v>
      </c>
    </row>
    <row r="10" spans="1:15" s="17" customFormat="1" x14ac:dyDescent="0.25">
      <c r="A10" s="17" t="s">
        <v>159</v>
      </c>
      <c r="B10" s="17" t="s">
        <v>103</v>
      </c>
      <c r="C10" s="17" t="s">
        <v>160</v>
      </c>
      <c r="D10" s="17" t="s">
        <v>161</v>
      </c>
      <c r="E10" s="17" t="s">
        <v>160</v>
      </c>
      <c r="F10" s="17" t="s">
        <v>122</v>
      </c>
      <c r="G10" s="17" t="s">
        <v>123</v>
      </c>
      <c r="H10" s="17" t="s">
        <v>93</v>
      </c>
      <c r="I10" s="19">
        <v>2800000</v>
      </c>
      <c r="J10" s="19">
        <v>2800000</v>
      </c>
      <c r="K10" s="19">
        <f>J10-I10</f>
        <v>0</v>
      </c>
      <c r="L10" s="19">
        <v>0</v>
      </c>
      <c r="M10" s="19">
        <v>0</v>
      </c>
      <c r="N10" s="19">
        <f>M10-L10</f>
        <v>0</v>
      </c>
      <c r="O10" s="17" t="s">
        <v>162</v>
      </c>
    </row>
    <row r="11" spans="1:15" s="17" customFormat="1" x14ac:dyDescent="0.25">
      <c r="A11" s="17" t="s">
        <v>163</v>
      </c>
      <c r="B11" s="17" t="s">
        <v>103</v>
      </c>
      <c r="C11" s="17" t="s">
        <v>90</v>
      </c>
      <c r="D11" s="17" t="s">
        <v>164</v>
      </c>
      <c r="E11" s="17" t="s">
        <v>90</v>
      </c>
      <c r="F11" s="17" t="s">
        <v>165</v>
      </c>
      <c r="G11" s="17" t="s">
        <v>166</v>
      </c>
      <c r="H11" s="17" t="s">
        <v>93</v>
      </c>
      <c r="I11" s="19">
        <v>9600000</v>
      </c>
      <c r="J11" s="19">
        <v>9600000</v>
      </c>
      <c r="K11" s="19">
        <f>J11-I11</f>
        <v>0</v>
      </c>
      <c r="L11" s="19">
        <v>0</v>
      </c>
      <c r="M11" s="19">
        <v>0</v>
      </c>
      <c r="N11" s="19">
        <f>M11-L11</f>
        <v>0</v>
      </c>
      <c r="O11" s="17" t="s">
        <v>167</v>
      </c>
    </row>
    <row r="12" spans="1:15" s="17" customFormat="1" x14ac:dyDescent="0.25">
      <c r="A12" s="17" t="s">
        <v>168</v>
      </c>
      <c r="B12" s="17" t="s">
        <v>89</v>
      </c>
      <c r="C12" s="17" t="s">
        <v>90</v>
      </c>
      <c r="D12" s="17" t="s">
        <v>169</v>
      </c>
      <c r="E12" s="17" t="s">
        <v>90</v>
      </c>
      <c r="F12" s="17" t="s">
        <v>128</v>
      </c>
      <c r="G12" s="17" t="s">
        <v>129</v>
      </c>
      <c r="H12" s="17" t="s">
        <v>93</v>
      </c>
      <c r="I12" s="19">
        <v>2142000</v>
      </c>
      <c r="J12" s="19">
        <v>2142000</v>
      </c>
      <c r="K12" s="19">
        <f>J12-I12</f>
        <v>0</v>
      </c>
      <c r="L12" s="19">
        <v>342000</v>
      </c>
      <c r="M12" s="19">
        <v>342000</v>
      </c>
      <c r="N12" s="19">
        <f>M12-L12</f>
        <v>0</v>
      </c>
      <c r="O12" s="17" t="s">
        <v>170</v>
      </c>
    </row>
    <row r="13" spans="1:15" s="17" customFormat="1" x14ac:dyDescent="0.25">
      <c r="A13" s="17" t="s">
        <v>171</v>
      </c>
      <c r="B13" s="17" t="s">
        <v>89</v>
      </c>
      <c r="C13" s="17" t="s">
        <v>172</v>
      </c>
      <c r="D13" s="17" t="s">
        <v>173</v>
      </c>
      <c r="E13" s="17" t="s">
        <v>172</v>
      </c>
      <c r="F13" s="17" t="s">
        <v>134</v>
      </c>
      <c r="G13" s="17" t="s">
        <v>135</v>
      </c>
      <c r="H13" s="17" t="s">
        <v>93</v>
      </c>
      <c r="I13" s="19">
        <v>1130500</v>
      </c>
      <c r="J13" s="19">
        <v>1130500</v>
      </c>
      <c r="K13" s="19">
        <f>J13-I13</f>
        <v>0</v>
      </c>
      <c r="L13" s="19">
        <v>180500</v>
      </c>
      <c r="M13" s="19">
        <v>180500</v>
      </c>
      <c r="N13" s="19">
        <f>M13-L13</f>
        <v>0</v>
      </c>
      <c r="O13" s="17" t="s">
        <v>174</v>
      </c>
    </row>
    <row r="14" spans="1:15" s="17" customFormat="1" x14ac:dyDescent="0.25">
      <c r="A14" s="17" t="s">
        <v>175</v>
      </c>
      <c r="B14" s="17" t="s">
        <v>89</v>
      </c>
      <c r="C14" s="17" t="s">
        <v>172</v>
      </c>
      <c r="D14" s="17" t="s">
        <v>176</v>
      </c>
      <c r="E14" s="17" t="s">
        <v>172</v>
      </c>
      <c r="F14" s="17" t="s">
        <v>134</v>
      </c>
      <c r="G14" s="17" t="s">
        <v>135</v>
      </c>
      <c r="H14" s="17" t="s">
        <v>93</v>
      </c>
      <c r="I14" s="19">
        <v>1130500</v>
      </c>
      <c r="J14" s="19">
        <v>1130500</v>
      </c>
      <c r="K14" s="19">
        <f>J14-I14</f>
        <v>0</v>
      </c>
      <c r="L14" s="19">
        <v>180500</v>
      </c>
      <c r="M14" s="19">
        <v>180500</v>
      </c>
      <c r="N14" s="19">
        <f>M14-L14</f>
        <v>0</v>
      </c>
      <c r="O14" s="17" t="s">
        <v>177</v>
      </c>
    </row>
    <row r="15" spans="1:15" s="17" customFormat="1" x14ac:dyDescent="0.25">
      <c r="A15" s="17" t="s">
        <v>178</v>
      </c>
      <c r="B15" s="17" t="s">
        <v>89</v>
      </c>
      <c r="C15" s="17" t="s">
        <v>172</v>
      </c>
      <c r="D15" s="17" t="s">
        <v>179</v>
      </c>
      <c r="E15" s="17" t="s">
        <v>172</v>
      </c>
      <c r="F15" s="17" t="s">
        <v>128</v>
      </c>
      <c r="G15" s="17" t="s">
        <v>129</v>
      </c>
      <c r="H15" s="17" t="s">
        <v>93</v>
      </c>
      <c r="I15" s="19">
        <v>1785000</v>
      </c>
      <c r="J15" s="19">
        <v>1785000</v>
      </c>
      <c r="K15" s="19">
        <f>J15-I15</f>
        <v>0</v>
      </c>
      <c r="L15" s="19">
        <v>285000</v>
      </c>
      <c r="M15" s="19">
        <v>285000</v>
      </c>
      <c r="N15" s="19">
        <f>M15-L15</f>
        <v>0</v>
      </c>
      <c r="O15" s="17" t="s">
        <v>180</v>
      </c>
    </row>
  </sheetData>
  <autoFilter ref="A1:O1"/>
  <hyperlinks>
    <hyperlink ref="B2" r:id="rId1" location="#'Filas del reporte'!A2"/>
    <hyperlink ref="B3" r:id="rId2" location="#'Filas del reporte'!A5"/>
    <hyperlink ref="B4" r:id="rId3" location="#'Filas del reporte'!A8"/>
    <hyperlink ref="B5" r:id="rId4" location="#'Filas del reporte'!A11"/>
    <hyperlink ref="B6" r:id="rId5" location="#'Filas del reporte'!A14"/>
    <hyperlink ref="B7" r:id="rId6" location="#'Filas del reporte'!A17"/>
    <hyperlink ref="B8" r:id="rId7" location="#'Filas del reporte'!A22"/>
    <hyperlink ref="B9" r:id="rId8" location="#'Filas del reporte'!A25"/>
    <hyperlink ref="B10" r:id="rId9" location="#'Filas del reporte'!A28"/>
    <hyperlink ref="B11" r:id="rId10" location="#'Filas del reporte'!A30"/>
    <hyperlink ref="B12" r:id="rId11" location="#'Filas del reporte'!A32"/>
    <hyperlink ref="B13" r:id="rId12" location="#'Filas del reporte'!A35"/>
    <hyperlink ref="B14" r:id="rId13" location="#'Filas del reporte'!A38"/>
    <hyperlink ref="B15" r:id="rId14" location="#'Filas del reporte'!A41"/>
  </hyperlinks>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90" customWidth="1"/>
    <col min="3" max="3" width="34" customWidth="1"/>
  </cols>
  <sheetData>
    <row r="1" spans="1:3" s="13" customFormat="1" x14ac:dyDescent="0.25">
      <c r="A1" s="13" t="s">
        <v>181</v>
      </c>
      <c r="B1" s="13" t="s">
        <v>182</v>
      </c>
      <c r="C1" s="13" t="s">
        <v>183</v>
      </c>
    </row>
    <row r="2" spans="1:3" s="17" customFormat="1" x14ac:dyDescent="0.25">
      <c r="A2" s="17" t="s">
        <v>184</v>
      </c>
      <c r="B2" s="17" t="s">
        <v>185</v>
      </c>
      <c r="C2" s="17" t="s">
        <v>186</v>
      </c>
    </row>
    <row r="3" spans="1:3" s="17" customFormat="1" x14ac:dyDescent="0.25">
      <c r="A3" s="17" t="s">
        <v>187</v>
      </c>
      <c r="B3" s="17" t="s">
        <v>188</v>
      </c>
      <c r="C3" s="17" t="s">
        <v>189</v>
      </c>
    </row>
  </sheetData>
  <autoFilter ref="A1:C1"/>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2" customWidth="1"/>
    <col min="3" max="3" width="14" customWidth="1"/>
    <col min="4" max="5" width="30" customWidth="1"/>
    <col min="6" max="6" width="14" customWidth="1"/>
    <col min="7" max="7" width="15" customWidth="1"/>
    <col min="8" max="8" width="60" customWidth="1"/>
  </cols>
  <sheetData>
    <row r="1" spans="1:8" s="13" customFormat="1" x14ac:dyDescent="0.25">
      <c r="A1" s="13" t="s">
        <v>81</v>
      </c>
      <c r="B1" s="13" t="s">
        <v>190</v>
      </c>
      <c r="C1" s="13" t="s">
        <v>82</v>
      </c>
      <c r="D1" s="13" t="s">
        <v>66</v>
      </c>
      <c r="E1" s="13" t="s">
        <v>191</v>
      </c>
      <c r="F1" s="13" t="s">
        <v>100</v>
      </c>
      <c r="G1" s="13" t="s">
        <v>19</v>
      </c>
      <c r="H1" s="13" t="s">
        <v>192</v>
      </c>
    </row>
  </sheetData>
  <autoFilter ref="A1:H1"/>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6" customWidth="1"/>
    <col min="3" max="3" width="10" customWidth="1"/>
    <col min="4" max="4" width="12" customWidth="1"/>
    <col min="5" max="5" width="14" customWidth="1"/>
    <col min="6" max="6" width="30" customWidth="1"/>
    <col min="7" max="7" width="12" customWidth="1"/>
    <col min="8" max="8" width="30" customWidth="1"/>
    <col min="9" max="11" width="15" customWidth="1"/>
    <col min="12" max="12" width="50" customWidth="1"/>
    <col min="13" max="13" width="12" customWidth="1"/>
  </cols>
  <sheetData>
    <row r="1" spans="1:13" s="13" customFormat="1" x14ac:dyDescent="0.25">
      <c r="A1" s="13" t="s">
        <v>81</v>
      </c>
      <c r="B1" s="13" t="s">
        <v>193</v>
      </c>
      <c r="C1" s="13" t="s">
        <v>194</v>
      </c>
      <c r="D1" s="13" t="s">
        <v>190</v>
      </c>
      <c r="E1" s="13" t="s">
        <v>69</v>
      </c>
      <c r="F1" s="13" t="s">
        <v>70</v>
      </c>
      <c r="G1" s="13" t="s">
        <v>55</v>
      </c>
      <c r="H1" s="13" t="s">
        <v>195</v>
      </c>
      <c r="I1" s="13" t="s">
        <v>196</v>
      </c>
      <c r="J1" s="13" t="s">
        <v>197</v>
      </c>
      <c r="K1" s="13" t="s">
        <v>19</v>
      </c>
      <c r="L1" s="13" t="s">
        <v>182</v>
      </c>
      <c r="M1" s="13" t="s">
        <v>198</v>
      </c>
    </row>
    <row r="2" spans="1:13" s="17" customFormat="1" x14ac:dyDescent="0.25">
      <c r="A2" s="17" t="s">
        <v>113</v>
      </c>
      <c r="B2" s="17" t="s">
        <v>16</v>
      </c>
      <c r="C2" s="17" t="s">
        <v>194</v>
      </c>
      <c r="D2" s="17" t="s">
        <v>114</v>
      </c>
      <c r="E2" s="17" t="s">
        <v>116</v>
      </c>
      <c r="F2" s="17" t="s">
        <v>117</v>
      </c>
      <c r="G2" s="17" t="s">
        <v>199</v>
      </c>
      <c r="H2" s="17" t="s">
        <v>51</v>
      </c>
      <c r="I2" s="19">
        <v>1428000</v>
      </c>
      <c r="J2" s="19" t="s">
        <v>51</v>
      </c>
      <c r="K2" s="19" t="s">
        <v>51</v>
      </c>
      <c r="L2" s="17" t="s">
        <v>200</v>
      </c>
      <c r="M2" s="17">
        <v>2</v>
      </c>
    </row>
    <row r="3" spans="1:13" s="17" customFormat="1" x14ac:dyDescent="0.25">
      <c r="A3" s="17" t="s">
        <v>113</v>
      </c>
      <c r="B3" s="17" t="s">
        <v>16</v>
      </c>
      <c r="C3" s="17" t="s">
        <v>194</v>
      </c>
      <c r="D3" s="17" t="s">
        <v>114</v>
      </c>
      <c r="E3" s="17" t="s">
        <v>116</v>
      </c>
      <c r="F3" s="17" t="s">
        <v>117</v>
      </c>
      <c r="G3" s="17" t="s">
        <v>201</v>
      </c>
      <c r="H3" s="17" t="s">
        <v>51</v>
      </c>
      <c r="I3" s="19" t="s">
        <v>51</v>
      </c>
      <c r="J3" s="19">
        <v>1200000</v>
      </c>
      <c r="K3" s="19" t="s">
        <v>51</v>
      </c>
      <c r="L3" s="17" t="s">
        <v>202</v>
      </c>
      <c r="M3" s="17">
        <v>3</v>
      </c>
    </row>
    <row r="4" spans="1:13" s="17" customFormat="1" x14ac:dyDescent="0.25">
      <c r="A4" s="17" t="s">
        <v>113</v>
      </c>
      <c r="B4" s="17" t="s">
        <v>16</v>
      </c>
      <c r="C4" s="17" t="s">
        <v>194</v>
      </c>
      <c r="D4" s="17" t="s">
        <v>114</v>
      </c>
      <c r="E4" s="17" t="s">
        <v>116</v>
      </c>
      <c r="F4" s="17" t="s">
        <v>117</v>
      </c>
      <c r="G4" s="17" t="s">
        <v>203</v>
      </c>
      <c r="H4" s="17" t="s">
        <v>51</v>
      </c>
      <c r="I4" s="19" t="s">
        <v>51</v>
      </c>
      <c r="J4" s="19">
        <v>228000</v>
      </c>
      <c r="K4" s="19" t="s">
        <v>51</v>
      </c>
      <c r="L4" s="17" t="s">
        <v>204</v>
      </c>
      <c r="M4" s="17">
        <v>4</v>
      </c>
    </row>
    <row r="5" spans="1:13" s="17" customFormat="1" x14ac:dyDescent="0.25">
      <c r="A5" s="17" t="s">
        <v>119</v>
      </c>
      <c r="B5" s="17" t="s">
        <v>16</v>
      </c>
      <c r="C5" s="17" t="s">
        <v>194</v>
      </c>
      <c r="D5" s="17" t="s">
        <v>120</v>
      </c>
      <c r="E5" s="17" t="s">
        <v>122</v>
      </c>
      <c r="F5" s="17" t="s">
        <v>123</v>
      </c>
      <c r="G5" s="17" t="s">
        <v>199</v>
      </c>
      <c r="H5" s="17" t="s">
        <v>51</v>
      </c>
      <c r="I5" s="19">
        <v>1606500</v>
      </c>
      <c r="J5" s="19" t="s">
        <v>51</v>
      </c>
      <c r="K5" s="19" t="s">
        <v>51</v>
      </c>
      <c r="L5" s="17" t="s">
        <v>205</v>
      </c>
      <c r="M5" s="17">
        <v>5</v>
      </c>
    </row>
    <row r="6" spans="1:13" s="17" customFormat="1" x14ac:dyDescent="0.25">
      <c r="A6" s="17" t="s">
        <v>119</v>
      </c>
      <c r="B6" s="17" t="s">
        <v>16</v>
      </c>
      <c r="C6" s="17" t="s">
        <v>194</v>
      </c>
      <c r="D6" s="17" t="s">
        <v>120</v>
      </c>
      <c r="E6" s="17" t="s">
        <v>122</v>
      </c>
      <c r="F6" s="17" t="s">
        <v>123</v>
      </c>
      <c r="G6" s="17" t="s">
        <v>201</v>
      </c>
      <c r="H6" s="17" t="s">
        <v>51</v>
      </c>
      <c r="I6" s="19" t="s">
        <v>51</v>
      </c>
      <c r="J6" s="19">
        <v>1350000</v>
      </c>
      <c r="K6" s="19" t="s">
        <v>51</v>
      </c>
      <c r="L6" s="17" t="s">
        <v>202</v>
      </c>
      <c r="M6" s="17">
        <v>6</v>
      </c>
    </row>
    <row r="7" spans="1:13" s="17" customFormat="1" x14ac:dyDescent="0.25">
      <c r="A7" s="17" t="s">
        <v>119</v>
      </c>
      <c r="B7" s="17" t="s">
        <v>16</v>
      </c>
      <c r="C7" s="17" t="s">
        <v>194</v>
      </c>
      <c r="D7" s="17" t="s">
        <v>120</v>
      </c>
      <c r="E7" s="17" t="s">
        <v>122</v>
      </c>
      <c r="F7" s="17" t="s">
        <v>123</v>
      </c>
      <c r="G7" s="17" t="s">
        <v>203</v>
      </c>
      <c r="H7" s="17" t="s">
        <v>51</v>
      </c>
      <c r="I7" s="19" t="s">
        <v>51</v>
      </c>
      <c r="J7" s="19">
        <v>256500</v>
      </c>
      <c r="K7" s="19" t="s">
        <v>51</v>
      </c>
      <c r="L7" s="17" t="s">
        <v>204</v>
      </c>
      <c r="M7" s="17">
        <v>7</v>
      </c>
    </row>
    <row r="8" spans="1:13" s="17" customFormat="1" x14ac:dyDescent="0.25">
      <c r="A8" s="17" t="s">
        <v>125</v>
      </c>
      <c r="B8" s="17" t="s">
        <v>16</v>
      </c>
      <c r="C8" s="17" t="s">
        <v>194</v>
      </c>
      <c r="D8" s="17" t="s">
        <v>126</v>
      </c>
      <c r="E8" s="17" t="s">
        <v>128</v>
      </c>
      <c r="F8" s="17" t="s">
        <v>129</v>
      </c>
      <c r="G8" s="17" t="s">
        <v>199</v>
      </c>
      <c r="H8" s="17" t="s">
        <v>51</v>
      </c>
      <c r="I8" s="19">
        <v>1785000</v>
      </c>
      <c r="J8" s="19" t="s">
        <v>51</v>
      </c>
      <c r="K8" s="19" t="s">
        <v>51</v>
      </c>
      <c r="L8" s="17" t="s">
        <v>206</v>
      </c>
      <c r="M8" s="17">
        <v>8</v>
      </c>
    </row>
    <row r="9" spans="1:13" s="17" customFormat="1" x14ac:dyDescent="0.25">
      <c r="A9" s="17" t="s">
        <v>125</v>
      </c>
      <c r="B9" s="17" t="s">
        <v>16</v>
      </c>
      <c r="C9" s="17" t="s">
        <v>194</v>
      </c>
      <c r="D9" s="17" t="s">
        <v>126</v>
      </c>
      <c r="E9" s="17" t="s">
        <v>128</v>
      </c>
      <c r="F9" s="17" t="s">
        <v>129</v>
      </c>
      <c r="G9" s="17" t="s">
        <v>201</v>
      </c>
      <c r="H9" s="17" t="s">
        <v>51</v>
      </c>
      <c r="I9" s="19" t="s">
        <v>51</v>
      </c>
      <c r="J9" s="19">
        <v>1500000</v>
      </c>
      <c r="K9" s="19" t="s">
        <v>51</v>
      </c>
      <c r="L9" s="17" t="s">
        <v>202</v>
      </c>
      <c r="M9" s="17">
        <v>9</v>
      </c>
    </row>
    <row r="10" spans="1:13" s="17" customFormat="1" x14ac:dyDescent="0.25">
      <c r="A10" s="17" t="s">
        <v>125</v>
      </c>
      <c r="B10" s="17" t="s">
        <v>16</v>
      </c>
      <c r="C10" s="17" t="s">
        <v>194</v>
      </c>
      <c r="D10" s="17" t="s">
        <v>126</v>
      </c>
      <c r="E10" s="17" t="s">
        <v>128</v>
      </c>
      <c r="F10" s="17" t="s">
        <v>129</v>
      </c>
      <c r="G10" s="17" t="s">
        <v>203</v>
      </c>
      <c r="H10" s="17" t="s">
        <v>51</v>
      </c>
      <c r="I10" s="19" t="s">
        <v>51</v>
      </c>
      <c r="J10" s="19">
        <v>285000</v>
      </c>
      <c r="K10" s="19" t="s">
        <v>51</v>
      </c>
      <c r="L10" s="17" t="s">
        <v>204</v>
      </c>
      <c r="M10" s="17">
        <v>10</v>
      </c>
    </row>
    <row r="11" spans="1:13" s="17" customFormat="1" x14ac:dyDescent="0.25">
      <c r="A11" s="17" t="s">
        <v>131</v>
      </c>
      <c r="B11" s="17" t="s">
        <v>16</v>
      </c>
      <c r="C11" s="17" t="s">
        <v>194</v>
      </c>
      <c r="D11" s="17" t="s">
        <v>132</v>
      </c>
      <c r="E11" s="17" t="s">
        <v>134</v>
      </c>
      <c r="F11" s="17" t="s">
        <v>135</v>
      </c>
      <c r="G11" s="17" t="s">
        <v>199</v>
      </c>
      <c r="H11" s="17" t="s">
        <v>51</v>
      </c>
      <c r="I11" s="19">
        <v>1963500</v>
      </c>
      <c r="J11" s="19" t="s">
        <v>51</v>
      </c>
      <c r="K11" s="19" t="s">
        <v>51</v>
      </c>
      <c r="L11" s="17" t="s">
        <v>207</v>
      </c>
      <c r="M11" s="17">
        <v>11</v>
      </c>
    </row>
    <row r="12" spans="1:13" s="17" customFormat="1" x14ac:dyDescent="0.25">
      <c r="A12" s="17" t="s">
        <v>131</v>
      </c>
      <c r="B12" s="17" t="s">
        <v>16</v>
      </c>
      <c r="C12" s="17" t="s">
        <v>194</v>
      </c>
      <c r="D12" s="17" t="s">
        <v>132</v>
      </c>
      <c r="E12" s="17" t="s">
        <v>134</v>
      </c>
      <c r="F12" s="17" t="s">
        <v>135</v>
      </c>
      <c r="G12" s="17" t="s">
        <v>201</v>
      </c>
      <c r="H12" s="17" t="s">
        <v>51</v>
      </c>
      <c r="I12" s="19" t="s">
        <v>51</v>
      </c>
      <c r="J12" s="19">
        <v>1650000</v>
      </c>
      <c r="K12" s="19" t="s">
        <v>51</v>
      </c>
      <c r="L12" s="17" t="s">
        <v>202</v>
      </c>
      <c r="M12" s="17">
        <v>12</v>
      </c>
    </row>
    <row r="13" spans="1:13" s="17" customFormat="1" x14ac:dyDescent="0.25">
      <c r="A13" s="17" t="s">
        <v>131</v>
      </c>
      <c r="B13" s="17" t="s">
        <v>16</v>
      </c>
      <c r="C13" s="17" t="s">
        <v>194</v>
      </c>
      <c r="D13" s="17" t="s">
        <v>132</v>
      </c>
      <c r="E13" s="17" t="s">
        <v>134</v>
      </c>
      <c r="F13" s="17" t="s">
        <v>135</v>
      </c>
      <c r="G13" s="17" t="s">
        <v>203</v>
      </c>
      <c r="H13" s="17" t="s">
        <v>51</v>
      </c>
      <c r="I13" s="19" t="s">
        <v>51</v>
      </c>
      <c r="J13" s="19">
        <v>313500</v>
      </c>
      <c r="K13" s="19" t="s">
        <v>51</v>
      </c>
      <c r="L13" s="17" t="s">
        <v>204</v>
      </c>
      <c r="M13" s="17">
        <v>13</v>
      </c>
    </row>
    <row r="14" spans="1:13" s="17" customFormat="1" x14ac:dyDescent="0.25">
      <c r="A14" s="17" t="s">
        <v>137</v>
      </c>
      <c r="B14" s="17" t="s">
        <v>16</v>
      </c>
      <c r="C14" s="17" t="s">
        <v>194</v>
      </c>
      <c r="D14" s="17" t="s">
        <v>138</v>
      </c>
      <c r="E14" s="17" t="s">
        <v>140</v>
      </c>
      <c r="F14" s="17" t="s">
        <v>141</v>
      </c>
      <c r="G14" s="17" t="s">
        <v>199</v>
      </c>
      <c r="H14" s="17" t="s">
        <v>51</v>
      </c>
      <c r="I14" s="19">
        <v>2142000</v>
      </c>
      <c r="J14" s="19" t="s">
        <v>51</v>
      </c>
      <c r="K14" s="19" t="s">
        <v>51</v>
      </c>
      <c r="L14" s="17" t="s">
        <v>208</v>
      </c>
      <c r="M14" s="17">
        <v>14</v>
      </c>
    </row>
    <row r="15" spans="1:13" s="17" customFormat="1" x14ac:dyDescent="0.25">
      <c r="A15" s="17" t="s">
        <v>137</v>
      </c>
      <c r="B15" s="17" t="s">
        <v>16</v>
      </c>
      <c r="C15" s="17" t="s">
        <v>194</v>
      </c>
      <c r="D15" s="17" t="s">
        <v>138</v>
      </c>
      <c r="E15" s="17" t="s">
        <v>140</v>
      </c>
      <c r="F15" s="17" t="s">
        <v>141</v>
      </c>
      <c r="G15" s="17" t="s">
        <v>201</v>
      </c>
      <c r="H15" s="17" t="s">
        <v>51</v>
      </c>
      <c r="I15" s="19" t="s">
        <v>51</v>
      </c>
      <c r="J15" s="19">
        <v>1800000</v>
      </c>
      <c r="K15" s="19" t="s">
        <v>51</v>
      </c>
      <c r="L15" s="17" t="s">
        <v>202</v>
      </c>
      <c r="M15" s="17">
        <v>15</v>
      </c>
    </row>
    <row r="16" spans="1:13" s="17" customFormat="1" x14ac:dyDescent="0.25">
      <c r="A16" s="17" t="s">
        <v>137</v>
      </c>
      <c r="B16" s="17" t="s">
        <v>16</v>
      </c>
      <c r="C16" s="17" t="s">
        <v>194</v>
      </c>
      <c r="D16" s="17" t="s">
        <v>138</v>
      </c>
      <c r="E16" s="17" t="s">
        <v>140</v>
      </c>
      <c r="F16" s="17" t="s">
        <v>141</v>
      </c>
      <c r="G16" s="17" t="s">
        <v>203</v>
      </c>
      <c r="H16" s="17" t="s">
        <v>51</v>
      </c>
      <c r="I16" s="19" t="s">
        <v>51</v>
      </c>
      <c r="J16" s="19">
        <v>342000</v>
      </c>
      <c r="K16" s="19" t="s">
        <v>51</v>
      </c>
      <c r="L16" s="17" t="s">
        <v>204</v>
      </c>
      <c r="M16" s="17">
        <v>16</v>
      </c>
    </row>
    <row r="17" spans="1:13" s="17" customFormat="1" x14ac:dyDescent="0.25">
      <c r="A17" s="17" t="s">
        <v>143</v>
      </c>
      <c r="B17" s="17" t="s">
        <v>16</v>
      </c>
      <c r="C17" s="17" t="s">
        <v>194</v>
      </c>
      <c r="D17" s="17" t="s">
        <v>144</v>
      </c>
      <c r="E17" s="17" t="s">
        <v>146</v>
      </c>
      <c r="F17" s="17" t="s">
        <v>147</v>
      </c>
      <c r="G17" s="17" t="s">
        <v>199</v>
      </c>
      <c r="H17" s="17" t="s">
        <v>51</v>
      </c>
      <c r="I17" s="19">
        <v>2320500</v>
      </c>
      <c r="J17" s="19" t="s">
        <v>51</v>
      </c>
      <c r="K17" s="19" t="s">
        <v>51</v>
      </c>
      <c r="L17" s="17" t="s">
        <v>209</v>
      </c>
      <c r="M17" s="17">
        <v>17</v>
      </c>
    </row>
    <row r="18" spans="1:13" s="17" customFormat="1" x14ac:dyDescent="0.25">
      <c r="A18" s="17" t="s">
        <v>143</v>
      </c>
      <c r="B18" s="17" t="s">
        <v>16</v>
      </c>
      <c r="C18" s="17" t="s">
        <v>194</v>
      </c>
      <c r="D18" s="17" t="s">
        <v>144</v>
      </c>
      <c r="E18" s="17" t="s">
        <v>146</v>
      </c>
      <c r="F18" s="17" t="s">
        <v>147</v>
      </c>
      <c r="G18" s="17" t="s">
        <v>201</v>
      </c>
      <c r="H18" s="17" t="s">
        <v>51</v>
      </c>
      <c r="I18" s="19" t="s">
        <v>51</v>
      </c>
      <c r="J18" s="19">
        <v>1950000</v>
      </c>
      <c r="K18" s="19" t="s">
        <v>51</v>
      </c>
      <c r="L18" s="17" t="s">
        <v>202</v>
      </c>
      <c r="M18" s="17">
        <v>18</v>
      </c>
    </row>
    <row r="19" spans="1:13" s="17" customFormat="1" x14ac:dyDescent="0.25">
      <c r="A19" s="17" t="s">
        <v>143</v>
      </c>
      <c r="B19" s="17" t="s">
        <v>16</v>
      </c>
      <c r="C19" s="17" t="s">
        <v>194</v>
      </c>
      <c r="D19" s="17" t="s">
        <v>144</v>
      </c>
      <c r="E19" s="17" t="s">
        <v>146</v>
      </c>
      <c r="F19" s="17" t="s">
        <v>147</v>
      </c>
      <c r="G19" s="17" t="s">
        <v>203</v>
      </c>
      <c r="H19" s="17" t="s">
        <v>51</v>
      </c>
      <c r="I19" s="19" t="s">
        <v>51</v>
      </c>
      <c r="J19" s="19">
        <v>370500</v>
      </c>
      <c r="K19" s="19" t="s">
        <v>51</v>
      </c>
      <c r="L19" s="17" t="s">
        <v>204</v>
      </c>
      <c r="M19" s="17">
        <v>19</v>
      </c>
    </row>
    <row r="20" spans="1:13" s="17" customFormat="1" x14ac:dyDescent="0.25">
      <c r="A20" s="17" t="s">
        <v>102</v>
      </c>
      <c r="B20" s="17" t="s">
        <v>15</v>
      </c>
      <c r="C20" s="17" t="s">
        <v>194</v>
      </c>
      <c r="D20" s="17" t="s">
        <v>104</v>
      </c>
      <c r="E20" s="17" t="s">
        <v>106</v>
      </c>
      <c r="F20" s="17" t="s">
        <v>107</v>
      </c>
      <c r="G20" s="17" t="s">
        <v>199</v>
      </c>
      <c r="H20" s="17" t="s">
        <v>51</v>
      </c>
      <c r="I20" s="19">
        <v>2499000</v>
      </c>
      <c r="J20" s="19" t="s">
        <v>51</v>
      </c>
      <c r="K20" s="19" t="s">
        <v>51</v>
      </c>
      <c r="L20" s="17" t="s">
        <v>210</v>
      </c>
      <c r="M20" s="17">
        <v>20</v>
      </c>
    </row>
    <row r="21" spans="1:13" s="17" customFormat="1" x14ac:dyDescent="0.25">
      <c r="A21" s="17" t="s">
        <v>102</v>
      </c>
      <c r="B21" s="17" t="s">
        <v>15</v>
      </c>
      <c r="C21" s="17" t="s">
        <v>194</v>
      </c>
      <c r="D21" s="17" t="s">
        <v>104</v>
      </c>
      <c r="E21" s="17" t="s">
        <v>106</v>
      </c>
      <c r="F21" s="17" t="s">
        <v>107</v>
      </c>
      <c r="G21" s="17" t="s">
        <v>201</v>
      </c>
      <c r="H21" s="17" t="s">
        <v>51</v>
      </c>
      <c r="I21" s="19" t="s">
        <v>51</v>
      </c>
      <c r="J21" s="19">
        <v>2499000</v>
      </c>
      <c r="K21" s="19" t="s">
        <v>51</v>
      </c>
      <c r="L21" s="17" t="s">
        <v>211</v>
      </c>
      <c r="M21" s="17">
        <v>21</v>
      </c>
    </row>
    <row r="22" spans="1:13" s="17" customFormat="1" x14ac:dyDescent="0.25">
      <c r="A22" s="17" t="s">
        <v>149</v>
      </c>
      <c r="B22" s="17" t="s">
        <v>16</v>
      </c>
      <c r="C22" s="17" t="s">
        <v>194</v>
      </c>
      <c r="D22" s="17" t="s">
        <v>150</v>
      </c>
      <c r="E22" s="17" t="s">
        <v>152</v>
      </c>
      <c r="F22" s="17" t="s">
        <v>153</v>
      </c>
      <c r="G22" s="17" t="s">
        <v>199</v>
      </c>
      <c r="H22" s="17" t="s">
        <v>51</v>
      </c>
      <c r="I22" s="19">
        <v>2677500</v>
      </c>
      <c r="J22" s="19" t="s">
        <v>51</v>
      </c>
      <c r="K22" s="19" t="s">
        <v>51</v>
      </c>
      <c r="L22" s="17" t="s">
        <v>212</v>
      </c>
      <c r="M22" s="17">
        <v>22</v>
      </c>
    </row>
    <row r="23" spans="1:13" s="17" customFormat="1" x14ac:dyDescent="0.25">
      <c r="A23" s="17" t="s">
        <v>149</v>
      </c>
      <c r="B23" s="17" t="s">
        <v>16</v>
      </c>
      <c r="C23" s="17" t="s">
        <v>194</v>
      </c>
      <c r="D23" s="17" t="s">
        <v>150</v>
      </c>
      <c r="E23" s="17" t="s">
        <v>152</v>
      </c>
      <c r="F23" s="17" t="s">
        <v>153</v>
      </c>
      <c r="G23" s="17" t="s">
        <v>201</v>
      </c>
      <c r="H23" s="17" t="s">
        <v>51</v>
      </c>
      <c r="I23" s="19" t="s">
        <v>51</v>
      </c>
      <c r="J23" s="19">
        <v>2250000</v>
      </c>
      <c r="K23" s="19" t="s">
        <v>51</v>
      </c>
      <c r="L23" s="17" t="s">
        <v>202</v>
      </c>
      <c r="M23" s="17">
        <v>23</v>
      </c>
    </row>
    <row r="24" spans="1:13" s="17" customFormat="1" x14ac:dyDescent="0.25">
      <c r="A24" s="17" t="s">
        <v>149</v>
      </c>
      <c r="B24" s="17" t="s">
        <v>16</v>
      </c>
      <c r="C24" s="17" t="s">
        <v>194</v>
      </c>
      <c r="D24" s="17" t="s">
        <v>150</v>
      </c>
      <c r="E24" s="17" t="s">
        <v>152</v>
      </c>
      <c r="F24" s="17" t="s">
        <v>153</v>
      </c>
      <c r="G24" s="17" t="s">
        <v>203</v>
      </c>
      <c r="H24" s="17" t="s">
        <v>51</v>
      </c>
      <c r="I24" s="19" t="s">
        <v>51</v>
      </c>
      <c r="J24" s="19">
        <v>427500</v>
      </c>
      <c r="K24" s="19" t="s">
        <v>51</v>
      </c>
      <c r="L24" s="17" t="s">
        <v>204</v>
      </c>
      <c r="M24" s="17">
        <v>24</v>
      </c>
    </row>
    <row r="25" spans="1:13" s="17" customFormat="1" x14ac:dyDescent="0.25">
      <c r="A25" s="17" t="s">
        <v>155</v>
      </c>
      <c r="B25" s="17" t="s">
        <v>16</v>
      </c>
      <c r="C25" s="17" t="s">
        <v>194</v>
      </c>
      <c r="D25" s="17" t="s">
        <v>156</v>
      </c>
      <c r="E25" s="17" t="s">
        <v>116</v>
      </c>
      <c r="F25" s="17" t="s">
        <v>117</v>
      </c>
      <c r="G25" s="17" t="s">
        <v>199</v>
      </c>
      <c r="H25" s="17" t="s">
        <v>51</v>
      </c>
      <c r="I25" s="19">
        <v>4046000</v>
      </c>
      <c r="J25" s="19" t="s">
        <v>51</v>
      </c>
      <c r="K25" s="19" t="s">
        <v>51</v>
      </c>
      <c r="L25" s="17" t="s">
        <v>213</v>
      </c>
      <c r="M25" s="17">
        <v>25</v>
      </c>
    </row>
    <row r="26" spans="1:13" s="17" customFormat="1" x14ac:dyDescent="0.25">
      <c r="A26" s="17" t="s">
        <v>155</v>
      </c>
      <c r="B26" s="17" t="s">
        <v>16</v>
      </c>
      <c r="C26" s="17" t="s">
        <v>194</v>
      </c>
      <c r="D26" s="17" t="s">
        <v>156</v>
      </c>
      <c r="E26" s="17" t="s">
        <v>116</v>
      </c>
      <c r="F26" s="17" t="s">
        <v>117</v>
      </c>
      <c r="G26" s="17" t="s">
        <v>201</v>
      </c>
      <c r="H26" s="17" t="s">
        <v>51</v>
      </c>
      <c r="I26" s="19" t="s">
        <v>51</v>
      </c>
      <c r="J26" s="19">
        <v>3400000</v>
      </c>
      <c r="K26" s="19" t="s">
        <v>51</v>
      </c>
      <c r="L26" s="17" t="s">
        <v>202</v>
      </c>
      <c r="M26" s="17">
        <v>26</v>
      </c>
    </row>
    <row r="27" spans="1:13" s="17" customFormat="1" x14ac:dyDescent="0.25">
      <c r="A27" s="17" t="s">
        <v>155</v>
      </c>
      <c r="B27" s="17" t="s">
        <v>16</v>
      </c>
      <c r="C27" s="17" t="s">
        <v>194</v>
      </c>
      <c r="D27" s="17" t="s">
        <v>156</v>
      </c>
      <c r="E27" s="17" t="s">
        <v>116</v>
      </c>
      <c r="F27" s="17" t="s">
        <v>117</v>
      </c>
      <c r="G27" s="17" t="s">
        <v>203</v>
      </c>
      <c r="H27" s="17" t="s">
        <v>51</v>
      </c>
      <c r="I27" s="19" t="s">
        <v>51</v>
      </c>
      <c r="J27" s="19">
        <v>646000</v>
      </c>
      <c r="K27" s="19" t="s">
        <v>51</v>
      </c>
      <c r="L27" s="17" t="s">
        <v>204</v>
      </c>
      <c r="M27" s="17">
        <v>27</v>
      </c>
    </row>
    <row r="28" spans="1:13" s="17" customFormat="1" x14ac:dyDescent="0.25">
      <c r="A28" s="17" t="s">
        <v>159</v>
      </c>
      <c r="B28" s="17" t="s">
        <v>16</v>
      </c>
      <c r="C28" s="17" t="s">
        <v>194</v>
      </c>
      <c r="D28" s="17" t="s">
        <v>160</v>
      </c>
      <c r="E28" s="17" t="s">
        <v>122</v>
      </c>
      <c r="F28" s="17" t="s">
        <v>123</v>
      </c>
      <c r="G28" s="17" t="s">
        <v>199</v>
      </c>
      <c r="H28" s="17" t="s">
        <v>51</v>
      </c>
      <c r="I28" s="19">
        <v>2800000</v>
      </c>
      <c r="J28" s="19" t="s">
        <v>51</v>
      </c>
      <c r="K28" s="19" t="s">
        <v>51</v>
      </c>
      <c r="L28" s="17" t="s">
        <v>214</v>
      </c>
      <c r="M28" s="17">
        <v>28</v>
      </c>
    </row>
    <row r="29" spans="1:13" s="17" customFormat="1" x14ac:dyDescent="0.25">
      <c r="A29" s="17" t="s">
        <v>159</v>
      </c>
      <c r="B29" s="17" t="s">
        <v>16</v>
      </c>
      <c r="C29" s="17" t="s">
        <v>194</v>
      </c>
      <c r="D29" s="17" t="s">
        <v>160</v>
      </c>
      <c r="E29" s="17" t="s">
        <v>122</v>
      </c>
      <c r="F29" s="17" t="s">
        <v>123</v>
      </c>
      <c r="G29" s="17" t="s">
        <v>201</v>
      </c>
      <c r="H29" s="17" t="s">
        <v>51</v>
      </c>
      <c r="I29" s="19" t="s">
        <v>51</v>
      </c>
      <c r="J29" s="19">
        <v>2800000</v>
      </c>
      <c r="K29" s="19" t="s">
        <v>51</v>
      </c>
      <c r="L29" s="17" t="s">
        <v>202</v>
      </c>
      <c r="M29" s="17">
        <v>29</v>
      </c>
    </row>
    <row r="30" spans="1:13" s="17" customFormat="1" x14ac:dyDescent="0.25">
      <c r="A30" s="17" t="s">
        <v>163</v>
      </c>
      <c r="B30" s="17" t="s">
        <v>16</v>
      </c>
      <c r="C30" s="17" t="s">
        <v>194</v>
      </c>
      <c r="D30" s="17" t="s">
        <v>90</v>
      </c>
      <c r="E30" s="17" t="s">
        <v>165</v>
      </c>
      <c r="F30" s="17" t="s">
        <v>166</v>
      </c>
      <c r="G30" s="17" t="s">
        <v>199</v>
      </c>
      <c r="H30" s="17" t="s">
        <v>51</v>
      </c>
      <c r="I30" s="19">
        <v>9600000</v>
      </c>
      <c r="J30" s="19" t="s">
        <v>51</v>
      </c>
      <c r="K30" s="19" t="s">
        <v>51</v>
      </c>
      <c r="L30" s="17" t="s">
        <v>215</v>
      </c>
      <c r="M30" s="17">
        <v>30</v>
      </c>
    </row>
    <row r="31" spans="1:13" s="17" customFormat="1" x14ac:dyDescent="0.25">
      <c r="A31" s="17" t="s">
        <v>163</v>
      </c>
      <c r="B31" s="17" t="s">
        <v>16</v>
      </c>
      <c r="C31" s="17" t="s">
        <v>194</v>
      </c>
      <c r="D31" s="17" t="s">
        <v>90</v>
      </c>
      <c r="E31" s="17" t="s">
        <v>165</v>
      </c>
      <c r="F31" s="17" t="s">
        <v>166</v>
      </c>
      <c r="G31" s="17" t="s">
        <v>201</v>
      </c>
      <c r="H31" s="17" t="s">
        <v>51</v>
      </c>
      <c r="I31" s="19" t="s">
        <v>51</v>
      </c>
      <c r="J31" s="19">
        <v>9600000</v>
      </c>
      <c r="K31" s="19" t="s">
        <v>51</v>
      </c>
      <c r="L31" s="17" t="s">
        <v>202</v>
      </c>
      <c r="M31" s="17">
        <v>31</v>
      </c>
    </row>
    <row r="32" spans="1:13" s="17" customFormat="1" x14ac:dyDescent="0.25">
      <c r="A32" s="17" t="s">
        <v>168</v>
      </c>
      <c r="B32" s="17" t="s">
        <v>16</v>
      </c>
      <c r="C32" s="17" t="s">
        <v>194</v>
      </c>
      <c r="D32" s="17" t="s">
        <v>90</v>
      </c>
      <c r="E32" s="17" t="s">
        <v>128</v>
      </c>
      <c r="F32" s="17" t="s">
        <v>129</v>
      </c>
      <c r="G32" s="17" t="s">
        <v>199</v>
      </c>
      <c r="H32" s="17" t="s">
        <v>51</v>
      </c>
      <c r="I32" s="19">
        <v>2142000</v>
      </c>
      <c r="J32" s="19" t="s">
        <v>51</v>
      </c>
      <c r="K32" s="19" t="s">
        <v>51</v>
      </c>
      <c r="L32" s="17" t="s">
        <v>216</v>
      </c>
      <c r="M32" s="17">
        <v>32</v>
      </c>
    </row>
    <row r="33" spans="1:13" s="17" customFormat="1" x14ac:dyDescent="0.25">
      <c r="A33" s="17" t="s">
        <v>168</v>
      </c>
      <c r="B33" s="17" t="s">
        <v>16</v>
      </c>
      <c r="C33" s="17" t="s">
        <v>194</v>
      </c>
      <c r="D33" s="17" t="s">
        <v>90</v>
      </c>
      <c r="E33" s="17" t="s">
        <v>128</v>
      </c>
      <c r="F33" s="17" t="s">
        <v>129</v>
      </c>
      <c r="G33" s="17" t="s">
        <v>201</v>
      </c>
      <c r="H33" s="17" t="s">
        <v>51</v>
      </c>
      <c r="I33" s="19" t="s">
        <v>51</v>
      </c>
      <c r="J33" s="19">
        <v>1800000</v>
      </c>
      <c r="K33" s="19" t="s">
        <v>51</v>
      </c>
      <c r="L33" s="17" t="s">
        <v>202</v>
      </c>
      <c r="M33" s="17">
        <v>33</v>
      </c>
    </row>
    <row r="34" spans="1:13" s="17" customFormat="1" x14ac:dyDescent="0.25">
      <c r="A34" s="17" t="s">
        <v>168</v>
      </c>
      <c r="B34" s="17" t="s">
        <v>16</v>
      </c>
      <c r="C34" s="17" t="s">
        <v>194</v>
      </c>
      <c r="D34" s="17" t="s">
        <v>90</v>
      </c>
      <c r="E34" s="17" t="s">
        <v>128</v>
      </c>
      <c r="F34" s="17" t="s">
        <v>129</v>
      </c>
      <c r="G34" s="17" t="s">
        <v>203</v>
      </c>
      <c r="H34" s="17" t="s">
        <v>51</v>
      </c>
      <c r="I34" s="19" t="s">
        <v>51</v>
      </c>
      <c r="J34" s="19">
        <v>342000</v>
      </c>
      <c r="K34" s="19" t="s">
        <v>51</v>
      </c>
      <c r="L34" s="17" t="s">
        <v>204</v>
      </c>
      <c r="M34" s="17">
        <v>34</v>
      </c>
    </row>
    <row r="35" spans="1:13" s="17" customFormat="1" x14ac:dyDescent="0.25">
      <c r="A35" s="17" t="s">
        <v>171</v>
      </c>
      <c r="B35" s="17" t="s">
        <v>16</v>
      </c>
      <c r="C35" s="17" t="s">
        <v>194</v>
      </c>
      <c r="D35" s="17" t="s">
        <v>172</v>
      </c>
      <c r="E35" s="17" t="s">
        <v>134</v>
      </c>
      <c r="F35" s="17" t="s">
        <v>135</v>
      </c>
      <c r="G35" s="17" t="s">
        <v>199</v>
      </c>
      <c r="H35" s="17" t="s">
        <v>51</v>
      </c>
      <c r="I35" s="19">
        <v>1130500</v>
      </c>
      <c r="J35" s="19" t="s">
        <v>51</v>
      </c>
      <c r="K35" s="19" t="s">
        <v>51</v>
      </c>
      <c r="L35" s="17" t="s">
        <v>217</v>
      </c>
      <c r="M35" s="17">
        <v>35</v>
      </c>
    </row>
    <row r="36" spans="1:13" s="17" customFormat="1" x14ac:dyDescent="0.25">
      <c r="A36" s="17" t="s">
        <v>171</v>
      </c>
      <c r="B36" s="17" t="s">
        <v>16</v>
      </c>
      <c r="C36" s="17" t="s">
        <v>194</v>
      </c>
      <c r="D36" s="17" t="s">
        <v>172</v>
      </c>
      <c r="E36" s="17" t="s">
        <v>134</v>
      </c>
      <c r="F36" s="17" t="s">
        <v>135</v>
      </c>
      <c r="G36" s="17" t="s">
        <v>201</v>
      </c>
      <c r="H36" s="17" t="s">
        <v>51</v>
      </c>
      <c r="I36" s="19" t="s">
        <v>51</v>
      </c>
      <c r="J36" s="19">
        <v>950000</v>
      </c>
      <c r="K36" s="19" t="s">
        <v>51</v>
      </c>
      <c r="L36" s="17" t="s">
        <v>202</v>
      </c>
      <c r="M36" s="17">
        <v>36</v>
      </c>
    </row>
    <row r="37" spans="1:13" s="17" customFormat="1" x14ac:dyDescent="0.25">
      <c r="A37" s="17" t="s">
        <v>171</v>
      </c>
      <c r="B37" s="17" t="s">
        <v>16</v>
      </c>
      <c r="C37" s="17" t="s">
        <v>194</v>
      </c>
      <c r="D37" s="17" t="s">
        <v>172</v>
      </c>
      <c r="E37" s="17" t="s">
        <v>134</v>
      </c>
      <c r="F37" s="17" t="s">
        <v>135</v>
      </c>
      <c r="G37" s="17" t="s">
        <v>203</v>
      </c>
      <c r="H37" s="17" t="s">
        <v>51</v>
      </c>
      <c r="I37" s="19" t="s">
        <v>51</v>
      </c>
      <c r="J37" s="19">
        <v>180500</v>
      </c>
      <c r="K37" s="19" t="s">
        <v>51</v>
      </c>
      <c r="L37" s="17" t="s">
        <v>204</v>
      </c>
      <c r="M37" s="17">
        <v>37</v>
      </c>
    </row>
    <row r="38" spans="1:13" s="17" customFormat="1" x14ac:dyDescent="0.25">
      <c r="A38" s="17" t="s">
        <v>175</v>
      </c>
      <c r="B38" s="17" t="s">
        <v>16</v>
      </c>
      <c r="C38" s="17" t="s">
        <v>194</v>
      </c>
      <c r="D38" s="17" t="s">
        <v>172</v>
      </c>
      <c r="E38" s="17" t="s">
        <v>134</v>
      </c>
      <c r="F38" s="17" t="s">
        <v>135</v>
      </c>
      <c r="G38" s="17" t="s">
        <v>199</v>
      </c>
      <c r="H38" s="17" t="s">
        <v>51</v>
      </c>
      <c r="I38" s="19">
        <v>1130500</v>
      </c>
      <c r="J38" s="19" t="s">
        <v>51</v>
      </c>
      <c r="K38" s="19" t="s">
        <v>51</v>
      </c>
      <c r="L38" s="17" t="s">
        <v>218</v>
      </c>
      <c r="M38" s="17">
        <v>38</v>
      </c>
    </row>
    <row r="39" spans="1:13" s="17" customFormat="1" x14ac:dyDescent="0.25">
      <c r="A39" s="17" t="s">
        <v>175</v>
      </c>
      <c r="B39" s="17" t="s">
        <v>16</v>
      </c>
      <c r="C39" s="17" t="s">
        <v>194</v>
      </c>
      <c r="D39" s="17" t="s">
        <v>172</v>
      </c>
      <c r="E39" s="17" t="s">
        <v>134</v>
      </c>
      <c r="F39" s="17" t="s">
        <v>135</v>
      </c>
      <c r="G39" s="17" t="s">
        <v>201</v>
      </c>
      <c r="H39" s="17" t="s">
        <v>51</v>
      </c>
      <c r="I39" s="19" t="s">
        <v>51</v>
      </c>
      <c r="J39" s="19">
        <v>950000</v>
      </c>
      <c r="K39" s="19" t="s">
        <v>51</v>
      </c>
      <c r="L39" s="17" t="s">
        <v>202</v>
      </c>
      <c r="M39" s="17">
        <v>39</v>
      </c>
    </row>
    <row r="40" spans="1:13" s="17" customFormat="1" x14ac:dyDescent="0.25">
      <c r="A40" s="17" t="s">
        <v>175</v>
      </c>
      <c r="B40" s="17" t="s">
        <v>16</v>
      </c>
      <c r="C40" s="17" t="s">
        <v>194</v>
      </c>
      <c r="D40" s="17" t="s">
        <v>172</v>
      </c>
      <c r="E40" s="17" t="s">
        <v>134</v>
      </c>
      <c r="F40" s="17" t="s">
        <v>135</v>
      </c>
      <c r="G40" s="17" t="s">
        <v>203</v>
      </c>
      <c r="H40" s="17" t="s">
        <v>51</v>
      </c>
      <c r="I40" s="19" t="s">
        <v>51</v>
      </c>
      <c r="J40" s="19">
        <v>180500</v>
      </c>
      <c r="K40" s="19" t="s">
        <v>51</v>
      </c>
      <c r="L40" s="17" t="s">
        <v>204</v>
      </c>
      <c r="M40" s="17">
        <v>40</v>
      </c>
    </row>
    <row r="41" spans="1:13" s="17" customFormat="1" x14ac:dyDescent="0.25">
      <c r="A41" s="17" t="s">
        <v>178</v>
      </c>
      <c r="B41" s="17" t="s">
        <v>16</v>
      </c>
      <c r="C41" s="17" t="s">
        <v>194</v>
      </c>
      <c r="D41" s="17" t="s">
        <v>172</v>
      </c>
      <c r="E41" s="17" t="s">
        <v>128</v>
      </c>
      <c r="F41" s="17" t="s">
        <v>129</v>
      </c>
      <c r="G41" s="17" t="s">
        <v>219</v>
      </c>
      <c r="H41" s="17" t="s">
        <v>51</v>
      </c>
      <c r="I41" s="19">
        <v>1500000</v>
      </c>
      <c r="J41" s="19" t="s">
        <v>51</v>
      </c>
      <c r="K41" s="19" t="s">
        <v>51</v>
      </c>
      <c r="L41" s="17" t="s">
        <v>220</v>
      </c>
      <c r="M41" s="17">
        <v>41</v>
      </c>
    </row>
    <row r="42" spans="1:13" s="17" customFormat="1" x14ac:dyDescent="0.25">
      <c r="A42" s="17" t="s">
        <v>178</v>
      </c>
      <c r="B42" s="17" t="s">
        <v>16</v>
      </c>
      <c r="C42" s="17" t="s">
        <v>194</v>
      </c>
      <c r="D42" s="17" t="s">
        <v>172</v>
      </c>
      <c r="E42" s="17" t="s">
        <v>128</v>
      </c>
      <c r="F42" s="17" t="s">
        <v>129</v>
      </c>
      <c r="G42" s="17" t="s">
        <v>203</v>
      </c>
      <c r="H42" s="17" t="s">
        <v>51</v>
      </c>
      <c r="I42" s="19">
        <v>285000</v>
      </c>
      <c r="J42" s="19" t="s">
        <v>51</v>
      </c>
      <c r="K42" s="19" t="s">
        <v>51</v>
      </c>
      <c r="L42" s="17" t="s">
        <v>221</v>
      </c>
      <c r="M42" s="17">
        <v>42</v>
      </c>
    </row>
    <row r="43" spans="1:13" s="17" customFormat="1" x14ac:dyDescent="0.25">
      <c r="A43" s="17" t="s">
        <v>178</v>
      </c>
      <c r="B43" s="17" t="s">
        <v>16</v>
      </c>
      <c r="C43" s="17" t="s">
        <v>194</v>
      </c>
      <c r="D43" s="17" t="s">
        <v>172</v>
      </c>
      <c r="E43" s="17" t="s">
        <v>128</v>
      </c>
      <c r="F43" s="17" t="s">
        <v>129</v>
      </c>
      <c r="G43" s="17" t="s">
        <v>199</v>
      </c>
      <c r="H43" s="17" t="s">
        <v>51</v>
      </c>
      <c r="I43" s="19" t="s">
        <v>51</v>
      </c>
      <c r="J43" s="19">
        <v>1785000</v>
      </c>
      <c r="K43" s="19" t="s">
        <v>51</v>
      </c>
      <c r="L43" s="17" t="s">
        <v>222</v>
      </c>
      <c r="M43" s="17">
        <v>43</v>
      </c>
    </row>
    <row r="44" spans="1:13" s="17" customFormat="1" x14ac:dyDescent="0.25">
      <c r="A44" s="17" t="s">
        <v>88</v>
      </c>
      <c r="B44" s="17" t="s">
        <v>14</v>
      </c>
      <c r="C44" s="17" t="s">
        <v>194</v>
      </c>
      <c r="D44" s="17" t="s">
        <v>90</v>
      </c>
      <c r="E44" s="17" t="s">
        <v>91</v>
      </c>
      <c r="F44" s="17" t="s">
        <v>92</v>
      </c>
      <c r="G44" s="17" t="s">
        <v>199</v>
      </c>
      <c r="H44" s="17" t="s">
        <v>51</v>
      </c>
      <c r="I44" s="19">
        <v>2380000</v>
      </c>
      <c r="J44" s="19" t="s">
        <v>51</v>
      </c>
      <c r="K44" s="19" t="s">
        <v>51</v>
      </c>
      <c r="L44" s="17" t="s">
        <v>223</v>
      </c>
      <c r="M44" s="17">
        <v>55</v>
      </c>
    </row>
    <row r="45" spans="1:13" s="17" customFormat="1" x14ac:dyDescent="0.25">
      <c r="A45" s="17" t="s">
        <v>88</v>
      </c>
      <c r="B45" s="17" t="s">
        <v>14</v>
      </c>
      <c r="C45" s="17" t="s">
        <v>194</v>
      </c>
      <c r="D45" s="17" t="s">
        <v>90</v>
      </c>
      <c r="E45" s="17" t="s">
        <v>91</v>
      </c>
      <c r="F45" s="17" t="s">
        <v>92</v>
      </c>
      <c r="G45" s="17" t="s">
        <v>201</v>
      </c>
      <c r="H45" s="17" t="s">
        <v>51</v>
      </c>
      <c r="I45" s="19" t="s">
        <v>51</v>
      </c>
      <c r="J45" s="19">
        <v>2000000</v>
      </c>
      <c r="K45" s="19" t="s">
        <v>51</v>
      </c>
      <c r="L45" s="17" t="s">
        <v>202</v>
      </c>
      <c r="M45" s="17">
        <v>56</v>
      </c>
    </row>
    <row r="46" spans="1:13" s="17" customFormat="1" x14ac:dyDescent="0.25">
      <c r="A46" s="17" t="s">
        <v>88</v>
      </c>
      <c r="B46" s="17" t="s">
        <v>14</v>
      </c>
      <c r="C46" s="17" t="s">
        <v>194</v>
      </c>
      <c r="D46" s="17" t="s">
        <v>90</v>
      </c>
      <c r="E46" s="17" t="s">
        <v>91</v>
      </c>
      <c r="F46" s="17" t="s">
        <v>92</v>
      </c>
      <c r="G46" s="17" t="s">
        <v>203</v>
      </c>
      <c r="H46" s="17" t="s">
        <v>51</v>
      </c>
      <c r="I46" s="19" t="s">
        <v>51</v>
      </c>
      <c r="J46" s="19">
        <v>380000</v>
      </c>
      <c r="K46" s="19" t="s">
        <v>51</v>
      </c>
      <c r="L46" s="17" t="s">
        <v>204</v>
      </c>
      <c r="M46" s="17">
        <v>57</v>
      </c>
    </row>
  </sheetData>
  <autoFilter ref="A1:M1"/>
  <hyperlinks>
    <hyperlink ref="C2" r:id="rId1" location="#'Cuadran'!A2"/>
    <hyperlink ref="C3" r:id="rId2" location="#'Cuadran'!A2"/>
    <hyperlink ref="C4" r:id="rId3" location="#'Cuadran'!A2"/>
    <hyperlink ref="C5" r:id="rId4" location="#'Cuadran'!A3"/>
    <hyperlink ref="C6" r:id="rId5" location="#'Cuadran'!A3"/>
    <hyperlink ref="C7" r:id="rId6" location="#'Cuadran'!A3"/>
    <hyperlink ref="C8" r:id="rId7" location="#'Cuadran'!A4"/>
    <hyperlink ref="C9" r:id="rId8" location="#'Cuadran'!A4"/>
    <hyperlink ref="C10" r:id="rId9" location="#'Cuadran'!A4"/>
    <hyperlink ref="C11" r:id="rId10" location="#'Cuadran'!A5"/>
    <hyperlink ref="C12" r:id="rId11" location="#'Cuadran'!A5"/>
    <hyperlink ref="C13" r:id="rId12" location="#'Cuadran'!A5"/>
    <hyperlink ref="C14" r:id="rId13" location="#'Cuadran'!A6"/>
    <hyperlink ref="C15" r:id="rId14" location="#'Cuadran'!A6"/>
    <hyperlink ref="C16" r:id="rId15" location="#'Cuadran'!A6"/>
    <hyperlink ref="C17" r:id="rId16" location="#'Cuadran'!A7"/>
    <hyperlink ref="C18" r:id="rId17" location="#'Cuadran'!A7"/>
    <hyperlink ref="C19" r:id="rId18" location="#'Cuadran'!A7"/>
    <hyperlink ref="C20" r:id="rId19" location="#'En ambos, con diferencias'!A2"/>
    <hyperlink ref="C21" r:id="rId20" location="#'En ambos, con diferencias'!A2"/>
    <hyperlink ref="C22" r:id="rId21" location="#'Cuadran'!A8"/>
    <hyperlink ref="C23" r:id="rId22" location="#'Cuadran'!A8"/>
    <hyperlink ref="C24" r:id="rId23" location="#'Cuadran'!A8"/>
    <hyperlink ref="C25" r:id="rId24" location="#'Cuadran'!A9"/>
    <hyperlink ref="C26" r:id="rId25" location="#'Cuadran'!A9"/>
    <hyperlink ref="C27" r:id="rId26" location="#'Cuadran'!A9"/>
    <hyperlink ref="C28" r:id="rId27" location="#'Cuadran'!A10"/>
    <hyperlink ref="C29" r:id="rId28" location="#'Cuadran'!A10"/>
    <hyperlink ref="C30" r:id="rId29" location="#'Cuadran'!A11"/>
    <hyperlink ref="C31" r:id="rId30" location="#'Cuadran'!A11"/>
    <hyperlink ref="C32" r:id="rId31" location="#'Cuadran'!A12"/>
    <hyperlink ref="C33" r:id="rId32" location="#'Cuadran'!A12"/>
    <hyperlink ref="C34" r:id="rId33" location="#'Cuadran'!A12"/>
    <hyperlink ref="C35" r:id="rId34" location="#'Cuadran'!A13"/>
    <hyperlink ref="C36" r:id="rId35" location="#'Cuadran'!A13"/>
    <hyperlink ref="C37" r:id="rId36" location="#'Cuadran'!A13"/>
    <hyperlink ref="C38" r:id="rId37" location="#'Cuadran'!A14"/>
    <hyperlink ref="C39" r:id="rId38" location="#'Cuadran'!A14"/>
    <hyperlink ref="C40" r:id="rId39" location="#'Cuadran'!A14"/>
    <hyperlink ref="C41" r:id="rId40" location="#'Cuadran'!A15"/>
    <hyperlink ref="C42" r:id="rId41" location="#'Cuadran'!A15"/>
    <hyperlink ref="C43" r:id="rId42" location="#'Cuadran'!A15"/>
    <hyperlink ref="C44" r:id="rId43" location="#'Libros, no en la DIAN'!A2"/>
    <hyperlink ref="C45" r:id="rId44" location="#'Libros, no en la DIAN'!A2"/>
    <hyperlink ref="C46" r:id="rId45" location="#'Libros, no en la DIAN'!A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Resumen</vt:lpstr>
      <vt:lpstr>Cuadre de lectura</vt:lpstr>
      <vt:lpstr>DIAN, no en libros</vt:lpstr>
      <vt:lpstr>Libros, no en la DIAN</vt:lpstr>
      <vt:lpstr>En ambos, con diferencias</vt:lpstr>
      <vt:lpstr>Cuadran</vt:lpstr>
      <vt:lpstr>Otros hallazgos</vt:lpstr>
      <vt:lpstr>No cruzados por su tipo</vt:lpstr>
      <vt:lpstr>Filas del reporte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Cotejo 360 · Gestiontech 360</dc:creator>
  <dc:title/>
  <dc:subject/>
  <dc:description/>
  <cp:keywords/>
  <cp:category/>
  <cp:lastModifiedBy>Unknown</cp:lastModifiedBy>
  <dcterms:created xsi:type="dcterms:W3CDTF">2026-10-07T14:07:25Z</dcterms:created>
  <dcterms:modified xsi:type="dcterms:W3CDTF">2026-10-07T14:07:25Z</dcterms:modified>
</cp:coreProperties>
</file>